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erformance&amp;Planning\Common\Board Planning\3. Plans in Development\Delivery Plan 2024\Governance\FPC - 11 July 2024\"/>
    </mc:Choice>
  </mc:AlternateContent>
  <bookViews>
    <workbookView xWindow="0" yWindow="0" windowWidth="28800" windowHeight="11025"/>
  </bookViews>
  <sheets>
    <sheet name="ADP 2425_Rev5" sheetId="1" r:id="rId1"/>
  </sheets>
  <externalReferences>
    <externalReference r:id="rId2"/>
  </externalReferences>
  <definedNames>
    <definedName name="__xlcn.LinkedTable_Table11" hidden="1">[1]!Table1[#Data]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R83" i="1"/>
  <c r="R82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60" i="1"/>
  <c r="U60" i="1"/>
  <c r="T60" i="1"/>
  <c r="S60" i="1"/>
  <c r="R6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R44" i="1"/>
  <c r="I70" i="1" s="1"/>
  <c r="V41" i="1"/>
  <c r="U41" i="1"/>
  <c r="T41" i="1"/>
  <c r="S41" i="1"/>
  <c r="R41" i="1"/>
  <c r="V40" i="1"/>
  <c r="U40" i="1"/>
  <c r="T40" i="1"/>
  <c r="S40" i="1"/>
  <c r="R40" i="1"/>
  <c r="N39" i="1"/>
  <c r="N42" i="1" s="1"/>
  <c r="F39" i="1"/>
  <c r="Q38" i="1"/>
  <c r="P38" i="1"/>
  <c r="O38" i="1"/>
  <c r="V38" i="1" s="1"/>
  <c r="N38" i="1"/>
  <c r="M38" i="1"/>
  <c r="L38" i="1"/>
  <c r="U38" i="1" s="1"/>
  <c r="K38" i="1"/>
  <c r="J38" i="1"/>
  <c r="I38" i="1"/>
  <c r="T38" i="1" s="1"/>
  <c r="H38" i="1"/>
  <c r="G38" i="1"/>
  <c r="F38" i="1"/>
  <c r="S38" i="1" s="1"/>
  <c r="V37" i="1"/>
  <c r="U37" i="1"/>
  <c r="T37" i="1"/>
  <c r="S37" i="1"/>
  <c r="V36" i="1"/>
  <c r="U36" i="1"/>
  <c r="T36" i="1"/>
  <c r="S36" i="1"/>
  <c r="V35" i="1"/>
  <c r="U35" i="1"/>
  <c r="T35" i="1"/>
  <c r="S35" i="1"/>
  <c r="T34" i="1"/>
  <c r="Q34" i="1"/>
  <c r="P34" i="1"/>
  <c r="O34" i="1"/>
  <c r="V34" i="1" s="1"/>
  <c r="N34" i="1"/>
  <c r="M34" i="1"/>
  <c r="L34" i="1"/>
  <c r="U34" i="1" s="1"/>
  <c r="K34" i="1"/>
  <c r="J34" i="1"/>
  <c r="I34" i="1"/>
  <c r="H34" i="1"/>
  <c r="G34" i="1"/>
  <c r="F34" i="1"/>
  <c r="S34" i="1" s="1"/>
  <c r="V33" i="1"/>
  <c r="U33" i="1"/>
  <c r="T33" i="1"/>
  <c r="S33" i="1"/>
  <c r="V32" i="1"/>
  <c r="U32" i="1"/>
  <c r="T32" i="1"/>
  <c r="S32" i="1"/>
  <c r="Q31" i="1"/>
  <c r="P31" i="1"/>
  <c r="O31" i="1"/>
  <c r="V31" i="1" s="1"/>
  <c r="N31" i="1"/>
  <c r="M31" i="1"/>
  <c r="U31" i="1" s="1"/>
  <c r="L31" i="1"/>
  <c r="K31" i="1"/>
  <c r="J31" i="1"/>
  <c r="I31" i="1"/>
  <c r="T31" i="1" s="1"/>
  <c r="H31" i="1"/>
  <c r="G31" i="1"/>
  <c r="F31" i="1"/>
  <c r="R31" i="1" s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R27" i="1"/>
  <c r="Q26" i="1"/>
  <c r="Q39" i="1" s="1"/>
  <c r="Q42" i="1" s="1"/>
  <c r="P26" i="1"/>
  <c r="P39" i="1" s="1"/>
  <c r="P42" i="1" s="1"/>
  <c r="O26" i="1"/>
  <c r="O39" i="1" s="1"/>
  <c r="N26" i="1"/>
  <c r="M26" i="1"/>
  <c r="M39" i="1" s="1"/>
  <c r="M42" i="1" s="1"/>
  <c r="L26" i="1"/>
  <c r="L39" i="1" s="1"/>
  <c r="K26" i="1"/>
  <c r="K39" i="1" s="1"/>
  <c r="K42" i="1" s="1"/>
  <c r="J26" i="1"/>
  <c r="J39" i="1" s="1"/>
  <c r="J42" i="1" s="1"/>
  <c r="I26" i="1"/>
  <c r="T26" i="1" s="1"/>
  <c r="H26" i="1"/>
  <c r="H39" i="1" s="1"/>
  <c r="H42" i="1" s="1"/>
  <c r="G26" i="1"/>
  <c r="G39" i="1" s="1"/>
  <c r="G42" i="1" s="1"/>
  <c r="F26" i="1"/>
  <c r="S26" i="1" s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18" i="1"/>
  <c r="U18" i="1"/>
  <c r="T18" i="1"/>
  <c r="S18" i="1"/>
  <c r="R18" i="1"/>
  <c r="Q15" i="1"/>
  <c r="I15" i="1"/>
  <c r="V14" i="1"/>
  <c r="U14" i="1"/>
  <c r="T14" i="1"/>
  <c r="S14" i="1"/>
  <c r="R14" i="1"/>
  <c r="V13" i="1"/>
  <c r="U13" i="1"/>
  <c r="T13" i="1"/>
  <c r="S13" i="1"/>
  <c r="R13" i="1"/>
  <c r="T12" i="1"/>
  <c r="Q12" i="1"/>
  <c r="P12" i="1"/>
  <c r="O12" i="1"/>
  <c r="V12" i="1" s="1"/>
  <c r="N12" i="1"/>
  <c r="M12" i="1"/>
  <c r="L12" i="1"/>
  <c r="U12" i="1" s="1"/>
  <c r="K12" i="1"/>
  <c r="J12" i="1"/>
  <c r="I12" i="1"/>
  <c r="H12" i="1"/>
  <c r="G12" i="1"/>
  <c r="F12" i="1"/>
  <c r="S12" i="1" s="1"/>
  <c r="V11" i="1"/>
  <c r="U11" i="1"/>
  <c r="T11" i="1"/>
  <c r="S11" i="1"/>
  <c r="R11" i="1"/>
  <c r="V10" i="1"/>
  <c r="U10" i="1"/>
  <c r="T10" i="1"/>
  <c r="S10" i="1"/>
  <c r="R10" i="1"/>
  <c r="Q9" i="1"/>
  <c r="P9" i="1"/>
  <c r="P15" i="1" s="1"/>
  <c r="O9" i="1"/>
  <c r="V9" i="1" s="1"/>
  <c r="N9" i="1"/>
  <c r="N15" i="1" s="1"/>
  <c r="M9" i="1"/>
  <c r="M15" i="1" s="1"/>
  <c r="L9" i="1"/>
  <c r="L15" i="1" s="1"/>
  <c r="U15" i="1" s="1"/>
  <c r="K9" i="1"/>
  <c r="K15" i="1" s="1"/>
  <c r="J9" i="1"/>
  <c r="J15" i="1" s="1"/>
  <c r="I9" i="1"/>
  <c r="T9" i="1" s="1"/>
  <c r="H9" i="1"/>
  <c r="H15" i="1" s="1"/>
  <c r="G9" i="1"/>
  <c r="G15" i="1" s="1"/>
  <c r="F9" i="1"/>
  <c r="F15" i="1" s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V5" i="1"/>
  <c r="U5" i="1"/>
  <c r="T5" i="1"/>
  <c r="S5" i="1"/>
  <c r="R5" i="1"/>
  <c r="V4" i="1"/>
  <c r="U4" i="1"/>
  <c r="T4" i="1"/>
  <c r="S4" i="1"/>
  <c r="R4" i="1"/>
  <c r="R9" i="1" s="1"/>
  <c r="O42" i="1" l="1"/>
  <c r="V42" i="1" s="1"/>
  <c r="V39" i="1"/>
  <c r="V43" i="1" s="1"/>
  <c r="T15" i="1"/>
  <c r="L42" i="1"/>
  <c r="U42" i="1" s="1"/>
  <c r="U39" i="1"/>
  <c r="U43" i="1" s="1"/>
  <c r="S39" i="1"/>
  <c r="S43" i="1" s="1"/>
  <c r="S15" i="1"/>
  <c r="J53" i="1"/>
  <c r="J56" i="1"/>
  <c r="L68" i="1"/>
  <c r="U9" i="1"/>
  <c r="R12" i="1"/>
  <c r="O15" i="1"/>
  <c r="V15" i="1" s="1"/>
  <c r="U26" i="1"/>
  <c r="S31" i="1"/>
  <c r="R34" i="1"/>
  <c r="H52" i="1"/>
  <c r="P52" i="1"/>
  <c r="H53" i="1"/>
  <c r="P53" i="1"/>
  <c r="H55" i="1"/>
  <c r="P55" i="1"/>
  <c r="H56" i="1"/>
  <c r="P56" i="1"/>
  <c r="H57" i="1"/>
  <c r="P57" i="1"/>
  <c r="H58" i="1"/>
  <c r="P58" i="1"/>
  <c r="H59" i="1"/>
  <c r="P59" i="1"/>
  <c r="K61" i="1"/>
  <c r="K62" i="1" s="1"/>
  <c r="J63" i="1"/>
  <c r="J64" i="1"/>
  <c r="J65" i="1"/>
  <c r="J66" i="1"/>
  <c r="J67" i="1"/>
  <c r="J68" i="1"/>
  <c r="J69" i="1"/>
  <c r="J70" i="1"/>
  <c r="T70" i="1" s="1"/>
  <c r="J52" i="1"/>
  <c r="J54" i="1" s="1"/>
  <c r="J55" i="1"/>
  <c r="V26" i="1"/>
  <c r="I52" i="1"/>
  <c r="I53" i="1"/>
  <c r="T53" i="1" s="1"/>
  <c r="I55" i="1"/>
  <c r="T55" i="1" s="1"/>
  <c r="I56" i="1"/>
  <c r="I57" i="1"/>
  <c r="I58" i="1"/>
  <c r="I59" i="1"/>
  <c r="L61" i="1"/>
  <c r="K63" i="1"/>
  <c r="K64" i="1"/>
  <c r="K65" i="1"/>
  <c r="K66" i="1"/>
  <c r="K67" i="1"/>
  <c r="K68" i="1"/>
  <c r="K69" i="1"/>
  <c r="K70" i="1"/>
  <c r="J59" i="1"/>
  <c r="L63" i="1"/>
  <c r="U63" i="1" s="1"/>
  <c r="L67" i="1"/>
  <c r="K52" i="1"/>
  <c r="K54" i="1" s="1"/>
  <c r="K71" i="1" s="1"/>
  <c r="K53" i="1"/>
  <c r="K55" i="1"/>
  <c r="K56" i="1"/>
  <c r="K57" i="1"/>
  <c r="K58" i="1"/>
  <c r="K59" i="1"/>
  <c r="F61" i="1"/>
  <c r="N61" i="1"/>
  <c r="N62" i="1" s="1"/>
  <c r="M63" i="1"/>
  <c r="M64" i="1"/>
  <c r="M65" i="1"/>
  <c r="M66" i="1"/>
  <c r="M67" i="1"/>
  <c r="M68" i="1"/>
  <c r="M69" i="1"/>
  <c r="M70" i="1"/>
  <c r="M61" i="1"/>
  <c r="M62" i="1" s="1"/>
  <c r="L64" i="1"/>
  <c r="U64" i="1" s="1"/>
  <c r="L66" i="1"/>
  <c r="L69" i="1"/>
  <c r="L52" i="1"/>
  <c r="L53" i="1"/>
  <c r="U53" i="1" s="1"/>
  <c r="L55" i="1"/>
  <c r="L56" i="1"/>
  <c r="L57" i="1"/>
  <c r="L58" i="1"/>
  <c r="L59" i="1"/>
  <c r="G61" i="1"/>
  <c r="G62" i="1" s="1"/>
  <c r="O61" i="1"/>
  <c r="F63" i="1"/>
  <c r="N63" i="1"/>
  <c r="F64" i="1"/>
  <c r="N64" i="1"/>
  <c r="F65" i="1"/>
  <c r="N65" i="1"/>
  <c r="F66" i="1"/>
  <c r="N66" i="1"/>
  <c r="F67" i="1"/>
  <c r="N67" i="1"/>
  <c r="F68" i="1"/>
  <c r="N68" i="1"/>
  <c r="F69" i="1"/>
  <c r="N69" i="1"/>
  <c r="F70" i="1"/>
  <c r="N70" i="1"/>
  <c r="J57" i="1"/>
  <c r="L65" i="1"/>
  <c r="U65" i="1" s="1"/>
  <c r="R26" i="1"/>
  <c r="R38" i="1"/>
  <c r="I39" i="1"/>
  <c r="F42" i="1"/>
  <c r="M52" i="1"/>
  <c r="M53" i="1"/>
  <c r="M55" i="1"/>
  <c r="M56" i="1"/>
  <c r="M57" i="1"/>
  <c r="M58" i="1"/>
  <c r="M59" i="1"/>
  <c r="H61" i="1"/>
  <c r="H62" i="1" s="1"/>
  <c r="P61" i="1"/>
  <c r="P62" i="1" s="1"/>
  <c r="G63" i="1"/>
  <c r="O63" i="1"/>
  <c r="G64" i="1"/>
  <c r="O64" i="1"/>
  <c r="G65" i="1"/>
  <c r="O65" i="1"/>
  <c r="G66" i="1"/>
  <c r="O66" i="1"/>
  <c r="G67" i="1"/>
  <c r="O67" i="1"/>
  <c r="G68" i="1"/>
  <c r="O68" i="1"/>
  <c r="G69" i="1"/>
  <c r="O69" i="1"/>
  <c r="G70" i="1"/>
  <c r="O70" i="1"/>
  <c r="L70" i="1"/>
  <c r="U70" i="1" s="1"/>
  <c r="S9" i="1"/>
  <c r="R39" i="1"/>
  <c r="F52" i="1"/>
  <c r="N52" i="1"/>
  <c r="F53" i="1"/>
  <c r="N53" i="1"/>
  <c r="F55" i="1"/>
  <c r="N55" i="1"/>
  <c r="F56" i="1"/>
  <c r="N56" i="1"/>
  <c r="F57" i="1"/>
  <c r="N57" i="1"/>
  <c r="F58" i="1"/>
  <c r="N58" i="1"/>
  <c r="F59" i="1"/>
  <c r="N59" i="1"/>
  <c r="I61" i="1"/>
  <c r="H63" i="1"/>
  <c r="P63" i="1"/>
  <c r="H64" i="1"/>
  <c r="P64" i="1"/>
  <c r="H65" i="1"/>
  <c r="P65" i="1"/>
  <c r="H66" i="1"/>
  <c r="P66" i="1"/>
  <c r="H67" i="1"/>
  <c r="P67" i="1"/>
  <c r="H68" i="1"/>
  <c r="P68" i="1"/>
  <c r="H69" i="1"/>
  <c r="P69" i="1"/>
  <c r="H70" i="1"/>
  <c r="P70" i="1"/>
  <c r="J58" i="1"/>
  <c r="G52" i="1"/>
  <c r="G54" i="1" s="1"/>
  <c r="G71" i="1" s="1"/>
  <c r="O52" i="1"/>
  <c r="G53" i="1"/>
  <c r="O53" i="1"/>
  <c r="G55" i="1"/>
  <c r="O55" i="1"/>
  <c r="G56" i="1"/>
  <c r="O56" i="1"/>
  <c r="G57" i="1"/>
  <c r="O57" i="1"/>
  <c r="G58" i="1"/>
  <c r="O58" i="1"/>
  <c r="G59" i="1"/>
  <c r="O59" i="1"/>
  <c r="J61" i="1"/>
  <c r="J62" i="1" s="1"/>
  <c r="I63" i="1"/>
  <c r="T63" i="1" s="1"/>
  <c r="I64" i="1"/>
  <c r="I65" i="1"/>
  <c r="T65" i="1" s="1"/>
  <c r="I66" i="1"/>
  <c r="T66" i="1" s="1"/>
  <c r="I67" i="1"/>
  <c r="I68" i="1"/>
  <c r="I69" i="1"/>
  <c r="T69" i="1" s="1"/>
  <c r="I62" i="1" l="1"/>
  <c r="T62" i="1" s="1"/>
  <c r="T61" i="1"/>
  <c r="Q67" i="1"/>
  <c r="S67" i="1"/>
  <c r="T64" i="1"/>
  <c r="S57" i="1"/>
  <c r="Q57" i="1"/>
  <c r="F54" i="1"/>
  <c r="S52" i="1"/>
  <c r="Q52" i="1"/>
  <c r="O72" i="1"/>
  <c r="V64" i="1"/>
  <c r="Q68" i="1"/>
  <c r="V68" i="1" s="1"/>
  <c r="F72" i="1"/>
  <c r="S68" i="1"/>
  <c r="Q64" i="1"/>
  <c r="S64" i="1"/>
  <c r="U56" i="1"/>
  <c r="T56" i="1"/>
  <c r="G72" i="1"/>
  <c r="U55" i="1"/>
  <c r="S61" i="1"/>
  <c r="Q61" i="1"/>
  <c r="Q62" i="1" s="1"/>
  <c r="F62" i="1"/>
  <c r="U67" i="1"/>
  <c r="J72" i="1"/>
  <c r="S56" i="1"/>
  <c r="Q56" i="1"/>
  <c r="V56" i="1" s="1"/>
  <c r="M72" i="1"/>
  <c r="V61" i="1"/>
  <c r="O62" i="1"/>
  <c r="V62" i="1" s="1"/>
  <c r="L54" i="1"/>
  <c r="U52" i="1"/>
  <c r="U44" i="1" s="1"/>
  <c r="T52" i="1"/>
  <c r="T44" i="1" s="1"/>
  <c r="I54" i="1"/>
  <c r="V59" i="1"/>
  <c r="T68" i="1"/>
  <c r="I72" i="1"/>
  <c r="Q59" i="1"/>
  <c r="S59" i="1"/>
  <c r="S55" i="1"/>
  <c r="Q55" i="1"/>
  <c r="V55" i="1" s="1"/>
  <c r="V70" i="1"/>
  <c r="V66" i="1"/>
  <c r="M54" i="1"/>
  <c r="M71" i="1" s="1"/>
  <c r="Q70" i="1"/>
  <c r="S70" i="1"/>
  <c r="Q66" i="1"/>
  <c r="S66" i="1"/>
  <c r="U69" i="1"/>
  <c r="L62" i="1"/>
  <c r="U62" i="1" s="1"/>
  <c r="U61" i="1"/>
  <c r="P54" i="1"/>
  <c r="P71" i="1" s="1"/>
  <c r="U68" i="1"/>
  <c r="L72" i="1"/>
  <c r="V67" i="1"/>
  <c r="R42" i="1"/>
  <c r="S42" i="1"/>
  <c r="U59" i="1"/>
  <c r="U66" i="1"/>
  <c r="T59" i="1"/>
  <c r="H54" i="1"/>
  <c r="H71" i="1" s="1"/>
  <c r="P72" i="1"/>
  <c r="Q58" i="1"/>
  <c r="V58" i="1" s="1"/>
  <c r="S58" i="1"/>
  <c r="S53" i="1"/>
  <c r="Q53" i="1"/>
  <c r="V53" i="1" s="1"/>
  <c r="I42" i="1"/>
  <c r="T42" i="1" s="1"/>
  <c r="T39" i="1"/>
  <c r="T43" i="1" s="1"/>
  <c r="Q69" i="1"/>
  <c r="V69" i="1" s="1"/>
  <c r="S69" i="1"/>
  <c r="Q65" i="1"/>
  <c r="V65" i="1" s="1"/>
  <c r="S65" i="1"/>
  <c r="U58" i="1"/>
  <c r="K72" i="1"/>
  <c r="T58" i="1"/>
  <c r="J71" i="1"/>
  <c r="Q63" i="1"/>
  <c r="V63" i="1" s="1"/>
  <c r="S63" i="1"/>
  <c r="T67" i="1"/>
  <c r="V57" i="1"/>
  <c r="O54" i="1"/>
  <c r="V52" i="1"/>
  <c r="H72" i="1"/>
  <c r="N54" i="1"/>
  <c r="N71" i="1" s="1"/>
  <c r="N72" i="1"/>
  <c r="U57" i="1"/>
  <c r="T57" i="1"/>
  <c r="R15" i="1"/>
  <c r="F71" i="1" l="1"/>
  <c r="S54" i="1"/>
  <c r="S72" i="1"/>
  <c r="R72" i="1"/>
  <c r="I71" i="1"/>
  <c r="T71" i="1" s="1"/>
  <c r="T54" i="1"/>
  <c r="V44" i="1"/>
  <c r="U54" i="1"/>
  <c r="L71" i="1"/>
  <c r="U71" i="1" s="1"/>
  <c r="O71" i="1"/>
  <c r="U72" i="1"/>
  <c r="R62" i="1"/>
  <c r="S62" i="1"/>
  <c r="Q54" i="1"/>
  <c r="Q71" i="1" s="1"/>
  <c r="Q72" i="1"/>
  <c r="V72" i="1" s="1"/>
  <c r="T72" i="1"/>
  <c r="S44" i="1"/>
  <c r="V54" i="1" l="1"/>
  <c r="V71" i="1"/>
  <c r="S71" i="1"/>
  <c r="R71" i="1"/>
</calcChain>
</file>

<file path=xl/sharedStrings.xml><?xml version="1.0" encoding="utf-8"?>
<sst xmlns="http://schemas.openxmlformats.org/spreadsheetml/2006/main" count="249" uniqueCount="99">
  <si>
    <t>NES</t>
  </si>
  <si>
    <t>Specialty</t>
  </si>
  <si>
    <t>Subspec</t>
  </si>
  <si>
    <t xml:space="preserve">Apr 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</si>
  <si>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</si>
  <si>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</si>
  <si>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</si>
  <si>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</si>
  <si>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</si>
  <si>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</si>
  <si>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</si>
  <si>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</si>
  <si>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</si>
  <si>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</si>
  <si>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</si>
  <si>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</si>
  <si>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Q1</t>
  </si>
  <si>
    <t>Q2</t>
  </si>
  <si>
    <t>Q3</t>
  </si>
  <si>
    <t>Q4</t>
  </si>
  <si>
    <t>Core</t>
  </si>
  <si>
    <t>Orthopaedics</t>
  </si>
  <si>
    <t xml:space="preserve">Joints </t>
  </si>
  <si>
    <t>Foot and Ankle</t>
  </si>
  <si>
    <t>ACLs</t>
  </si>
  <si>
    <t>Ortho Soft Tissue Knee</t>
  </si>
  <si>
    <t>Hand and Wrist</t>
  </si>
  <si>
    <t>Orthopaedic Total</t>
  </si>
  <si>
    <t>General/Plastic</t>
  </si>
  <si>
    <t>General Surgery</t>
  </si>
  <si>
    <t>Colorectal</t>
  </si>
  <si>
    <t>General Surgery &amp; Colorectal Total</t>
  </si>
  <si>
    <t>Diagnostic</t>
  </si>
  <si>
    <t>Endoscopy (Lower incl. screening)</t>
  </si>
  <si>
    <t>Ophthalmology</t>
  </si>
  <si>
    <t>Cataract</t>
  </si>
  <si>
    <t>National Elective Services Total</t>
  </si>
  <si>
    <t>Additional</t>
  </si>
  <si>
    <t>Heart &amp; Lung</t>
  </si>
  <si>
    <t>Subdivision</t>
  </si>
  <si>
    <t>Cardiology</t>
  </si>
  <si>
    <t>Coronary</t>
  </si>
  <si>
    <t>PCI</t>
  </si>
  <si>
    <t>Diagnostic Cath</t>
  </si>
  <si>
    <t>Interventional Diagnostic</t>
  </si>
  <si>
    <t>Other Procedure</t>
  </si>
  <si>
    <t>Coronary Total</t>
  </si>
  <si>
    <t>Structural</t>
  </si>
  <si>
    <t>TAVI</t>
  </si>
  <si>
    <t>PFO</t>
  </si>
  <si>
    <t xml:space="preserve">TEER </t>
  </si>
  <si>
    <t>Other Valve Intervention</t>
  </si>
  <si>
    <t>Structural Total</t>
  </si>
  <si>
    <t xml:space="preserve">Rhythm Management </t>
  </si>
  <si>
    <t>EP (Regional Only)</t>
  </si>
  <si>
    <t>Device Procedure</t>
  </si>
  <si>
    <t>Rhythm Management Total</t>
  </si>
  <si>
    <t>Congenital</t>
  </si>
  <si>
    <t>Congenital Diagnostic</t>
  </si>
  <si>
    <t>Congenital Intervention</t>
  </si>
  <si>
    <t>EP (Congenital)</t>
  </si>
  <si>
    <t>Cardiology Total</t>
  </si>
  <si>
    <t>Cardiac Surgery</t>
  </si>
  <si>
    <t>Thoracic Surgery</t>
  </si>
  <si>
    <t>Heart, Lung &amp; Diagnostic Total</t>
  </si>
  <si>
    <t>Cardiology, Thoracic &amp; Cardiac S</t>
  </si>
  <si>
    <t>Diagnostics</t>
  </si>
  <si>
    <t>Modality</t>
  </si>
  <si>
    <t>Source</t>
  </si>
  <si>
    <t>Category</t>
  </si>
  <si>
    <t>CT</t>
  </si>
  <si>
    <t>SLA</t>
  </si>
  <si>
    <t>GENERAL CT</t>
  </si>
  <si>
    <t>CARDIAC CT</t>
  </si>
  <si>
    <t>TOTAL</t>
  </si>
  <si>
    <t>GJNH</t>
  </si>
  <si>
    <t>SACCS</t>
  </si>
  <si>
    <t>SNAHFS</t>
  </si>
  <si>
    <t>MRI</t>
  </si>
  <si>
    <t>GENERAL MR</t>
  </si>
  <si>
    <t>CARDIAC MR</t>
  </si>
  <si>
    <t>GENERAL/CARDIAC MR</t>
  </si>
  <si>
    <t>SPVU</t>
  </si>
  <si>
    <t>US</t>
  </si>
  <si>
    <t>GENERAL</t>
  </si>
  <si>
    <t xml:space="preserve">GJNH </t>
  </si>
  <si>
    <t>ALL</t>
  </si>
  <si>
    <t>DEXA</t>
  </si>
  <si>
    <t>X-RAY</t>
  </si>
  <si>
    <t>Imaging</t>
  </si>
  <si>
    <t>Additional*</t>
  </si>
  <si>
    <t xml:space="preserve">(Count of </t>
  </si>
  <si>
    <t xml:space="preserve">patients) </t>
  </si>
  <si>
    <t>Additional SLA</t>
  </si>
  <si>
    <t>Additional**</t>
  </si>
  <si>
    <t>(Time weighted units)</t>
  </si>
  <si>
    <t xml:space="preserve"> Additional activity is based on confirmed funding as at end June 2024.</t>
  </si>
  <si>
    <t>* Additional Imaging activity is reported to SG as a count of patients not weighted exams</t>
  </si>
  <si>
    <t>** Additional Imaging activity converted into time weighted unit as per Core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</si>
</sst>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4" xfId="0" applyFont="1" applyBorder="1"/>
    <xf numFmtId="0" fontId="0" fillId="0" borderId="7" xfId="0" applyBorder="1"/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" fillId="0" borderId="11" xfId="0" applyFont="1" applyBorder="1"/>
    <xf numFmtId="0" fontId="0" fillId="0" borderId="12" xfId="0" applyBorder="1"/>
    <xf numFmtId="1" fontId="0" fillId="0" borderId="15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13" xfId="0" applyBorder="1"/>
    <xf numFmtId="0" fontId="0" fillId="0" borderId="21" xfId="0" applyBorder="1"/>
    <xf numFmtId="1" fontId="0" fillId="2" borderId="1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0" borderId="23" xfId="0" applyBorder="1"/>
    <xf numFmtId="0" fontId="0" fillId="0" borderId="26" xfId="0" applyBorder="1"/>
    <xf numFmtId="0" fontId="0" fillId="0" borderId="22" xfId="0" applyBorder="1"/>
    <xf numFmtId="0" fontId="0" fillId="0" borderId="3" xfId="0" applyBorder="1"/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27" xfId="0" applyFont="1" applyBorder="1"/>
    <xf numFmtId="1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22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" fontId="0" fillId="0" borderId="28" xfId="0" applyNumberFormat="1" applyFont="1" applyFill="1" applyBorder="1" applyAlignment="1">
      <alignment horizontal="left"/>
    </xf>
    <xf numFmtId="0" fontId="0" fillId="0" borderId="16" xfId="0" applyFont="1" applyBorder="1" applyAlignment="1">
      <alignment horizontal="left"/>
    </xf>
    <xf numFmtId="1" fontId="0" fillId="0" borderId="9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0" fillId="0" borderId="29" xfId="0" applyFont="1" applyBorder="1" applyAlignment="1">
      <alignment horizontal="left" indent="1"/>
    </xf>
    <xf numFmtId="0" fontId="0" fillId="0" borderId="3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0" fontId="0" fillId="0" borderId="13" xfId="0" applyFont="1" applyBorder="1" applyAlignment="1">
      <alignment horizontal="left" indent="1"/>
    </xf>
    <xf numFmtId="0" fontId="0" fillId="0" borderId="31" xfId="0" applyFont="1" applyBorder="1" applyAlignment="1">
      <alignment horizontal="left"/>
    </xf>
    <xf numFmtId="0" fontId="0" fillId="0" borderId="19" xfId="0" applyFont="1" applyBorder="1" applyAlignment="1">
      <alignment horizontal="left" indent="1"/>
    </xf>
    <xf numFmtId="0" fontId="0" fillId="0" borderId="32" xfId="0" applyFont="1" applyBorder="1" applyAlignment="1">
      <alignment horizontal="left"/>
    </xf>
    <xf numFmtId="1" fontId="0" fillId="2" borderId="3" xfId="0" applyNumberFormat="1" applyFont="1" applyFill="1" applyBorder="1" applyAlignment="1">
      <alignment horizontal="center"/>
    </xf>
    <xf numFmtId="1" fontId="0" fillId="2" borderId="22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1" fontId="0" fillId="0" borderId="7" xfId="0" applyNumberFormat="1" applyFont="1" applyFill="1" applyBorder="1" applyAlignment="1">
      <alignment horizontal="left"/>
    </xf>
    <xf numFmtId="0" fontId="0" fillId="0" borderId="33" xfId="0" applyFont="1" applyBorder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0" borderId="15" xfId="0" applyFont="1" applyBorder="1" applyAlignment="1">
      <alignment horizontal="left" indent="1"/>
    </xf>
    <xf numFmtId="1" fontId="0" fillId="0" borderId="18" xfId="0" applyNumberFormat="1" applyFont="1" applyBorder="1" applyAlignment="1">
      <alignment horizontal="center"/>
    </xf>
    <xf numFmtId="0" fontId="0" fillId="0" borderId="24" xfId="0" applyFont="1" applyBorder="1" applyAlignment="1">
      <alignment horizontal="left" indent="1"/>
    </xf>
    <xf numFmtId="1" fontId="0" fillId="0" borderId="8" xfId="0" applyNumberFormat="1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17" xfId="0" applyFont="1" applyBorder="1" applyAlignment="1">
      <alignment horizontal="left" indent="1"/>
    </xf>
    <xf numFmtId="0" fontId="0" fillId="0" borderId="35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22" xfId="0" applyFill="1" applyBorder="1"/>
    <xf numFmtId="0" fontId="0" fillId="0" borderId="8" xfId="0" applyBorder="1"/>
    <xf numFmtId="0" fontId="0" fillId="0" borderId="36" xfId="0" applyFill="1" applyBorder="1"/>
    <xf numFmtId="0" fontId="0" fillId="0" borderId="37" xfId="0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0" fillId="0" borderId="38" xfId="0" applyFont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7" xfId="0" applyBorder="1"/>
    <xf numFmtId="0" fontId="0" fillId="0" borderId="19" xfId="0" applyBorder="1"/>
    <xf numFmtId="0" fontId="0" fillId="0" borderId="39" xfId="0" applyFill="1" applyBorder="1"/>
    <xf numFmtId="0" fontId="0" fillId="0" borderId="40" xfId="0" applyFill="1" applyBorder="1"/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4" xfId="0" applyFont="1" applyBorder="1" applyAlignment="1">
      <alignment horizontal="left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" fillId="0" borderId="47" xfId="0" applyFont="1" applyBorder="1" applyAlignment="1">
      <alignment horizontal="left" vertic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1" fontId="0" fillId="0" borderId="42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1" fillId="0" borderId="54" xfId="0" applyFont="1" applyBorder="1" applyAlignment="1">
      <alignment horizontal="left" vertical="center"/>
    </xf>
    <xf numFmtId="1" fontId="1" fillId="0" borderId="51" xfId="0" applyNumberFormat="1" applyFont="1" applyFill="1" applyBorder="1" applyAlignment="1">
      <alignment horizontal="center"/>
    </xf>
    <xf numFmtId="1" fontId="1" fillId="0" borderId="52" xfId="0" applyNumberFormat="1" applyFont="1" applyFill="1" applyBorder="1" applyAlignment="1">
      <alignment horizontal="center"/>
    </xf>
    <xf numFmtId="1" fontId="1" fillId="0" borderId="53" xfId="0" applyNumberFormat="1" applyFont="1" applyFill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0" fontId="0" fillId="0" borderId="11" xfId="0" applyFont="1" applyBorder="1" applyAlignment="1">
      <alignment horizontal="left" vertical="center"/>
    </xf>
    <xf numFmtId="0" fontId="0" fillId="0" borderId="55" xfId="0" applyFont="1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41" xfId="0" applyFont="1" applyBorder="1" applyAlignment="1">
      <alignment horizontal="left" vertical="center"/>
    </xf>
    <xf numFmtId="0" fontId="3" fillId="0" borderId="59" xfId="0" applyFont="1" applyBorder="1" applyAlignment="1">
      <alignment vertic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3" fillId="0" borderId="46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9" xfId="0" applyFont="1" applyBorder="1" applyAlignment="1">
      <alignment horizontal="left" vertic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horizontal="left" vertical="center"/>
    </xf>
    <xf numFmtId="1" fontId="1" fillId="0" borderId="41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0" fontId="0" fillId="0" borderId="20" xfId="0" applyBorder="1"/>
    <xf numFmtId="0" fontId="0" fillId="0" borderId="32" xfId="0" applyBorder="1"/>
    <xf numFmtId="0" fontId="0" fillId="0" borderId="27" xfId="0" applyFont="1" applyFill="1" applyBorder="1" applyAlignment="1">
      <alignment horizontal="left" vertical="center"/>
    </xf>
    <xf numFmtId="0" fontId="1" fillId="2" borderId="22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16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vertical="center"/>
    </xf>
    <xf numFmtId="0" fontId="1" fillId="4" borderId="22" xfId="0" applyFont="1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22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2" borderId="1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&amp;Planning/Common/Performance%20Management/Directorate%20Scorecard%20Updates/Recovery%20Plan/2223/HLD%20WL%20Projections/2324%20Activity%20Projections/Assum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 Activity"/>
      <sheetName val="Pivot T Activity (2)"/>
      <sheetName val="Lists per day"/>
      <sheetName val="Theatre Activity Data"/>
      <sheetName val="Pivot T ELEM split"/>
      <sheetName val="Additions"/>
      <sheetName val="Rems"/>
      <sheetName val="Lookup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8"/>
  <sheetViews>
    <sheetView tabSelected="1" workbookViewId="0">
      <selection activeCell="AA70" sqref="AA70"/>
    </sheetView>
  </sheetViews>
  <sheetFormatPr defaultRowHeight="15" x14ac:dyDescent="0.25"/>
  <cols>
    <col min="1" max="1" width="2.85546875" customWidth="1"/>
    <col min="2" max="2" width="14.7109375" customWidth="1"/>
    <col min="3" max="3" width="15.7109375" customWidth="1"/>
    <col min="4" max="4" width="10.140625" customWidth="1"/>
    <col min="5" max="5" width="24.42578125" customWidth="1"/>
    <col min="6" max="17" width="6.7109375" style="1" customWidth="1"/>
    <col min="18" max="18" width="7.42578125" style="1" customWidth="1"/>
    <col min="19" max="22" width="0" style="1" hidden="1" customWidth="1"/>
  </cols>
  <sheetData>
    <row r="2" spans="2:22" ht="15.75" thickBot="1" x14ac:dyDescent="0.3"/>
    <row r="3" spans="2:22" ht="15.75" thickBot="1" x14ac:dyDescent="0.3">
      <c r="B3" s="2" t="s">
        <v>0</v>
      </c>
      <c r="C3" s="3" t="s">
        <v>1</v>
      </c>
      <c r="D3" s="3" t="s">
        <v>2</v>
      </c>
      <c r="E3" s="4"/>
      <c r="F3" s="5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6" t="s">
        <v>14</v>
      </c>
      <c r="R3" s="7" t="s">
        <v>15</v>
      </c>
      <c r="S3" s="8" t="s">
        <v>16</v>
      </c>
      <c r="T3" s="8" t="s">
        <v>17</v>
      </c>
      <c r="U3" s="8" t="s">
        <v>18</v>
      </c>
      <c r="V3" s="9" t="s">
        <v>19</v>
      </c>
    </row>
    <row r="4" spans="2:22" x14ac:dyDescent="0.25">
      <c r="B4" s="10" t="s">
        <v>20</v>
      </c>
      <c r="C4" s="11" t="s">
        <v>21</v>
      </c>
      <c r="D4" s="238" t="s">
        <v>22</v>
      </c>
      <c r="E4" s="239"/>
      <c r="F4" s="12">
        <v>319.93668000000002</v>
      </c>
      <c r="G4" s="13">
        <v>334.9731139999999</v>
      </c>
      <c r="H4" s="13">
        <v>356.11906400000004</v>
      </c>
      <c r="I4" s="13">
        <v>421.92292799999996</v>
      </c>
      <c r="J4" s="13">
        <v>444.37639400000006</v>
      </c>
      <c r="K4" s="13">
        <v>407.54025199999995</v>
      </c>
      <c r="L4" s="13">
        <v>493.83630799999997</v>
      </c>
      <c r="M4" s="13">
        <v>455.49027999999998</v>
      </c>
      <c r="N4" s="13">
        <v>473.99787400000008</v>
      </c>
      <c r="O4" s="13">
        <v>498.84067800000003</v>
      </c>
      <c r="P4" s="13">
        <v>491.22127599999999</v>
      </c>
      <c r="Q4" s="13">
        <v>520.86608000000001</v>
      </c>
      <c r="R4" s="14">
        <f>SUM(F4:Q4)</f>
        <v>5219.1209280000003</v>
      </c>
      <c r="S4" s="13">
        <f>SUM(F4:H4)</f>
        <v>1011.0288579999999</v>
      </c>
      <c r="T4" s="13">
        <f>SUM(I4:K4)</f>
        <v>1273.8395740000001</v>
      </c>
      <c r="U4" s="13">
        <f>SUM(L4:N4)</f>
        <v>1423.324462</v>
      </c>
      <c r="V4" s="15">
        <f>SUM(O4:Q4)</f>
        <v>1510.928034</v>
      </c>
    </row>
    <row r="5" spans="2:22" x14ac:dyDescent="0.25">
      <c r="B5" s="16"/>
      <c r="C5" s="17"/>
      <c r="D5" s="242" t="s">
        <v>23</v>
      </c>
      <c r="E5" s="243"/>
      <c r="F5" s="18">
        <v>50.400000000000006</v>
      </c>
      <c r="G5" s="19">
        <v>52.56</v>
      </c>
      <c r="H5" s="19">
        <v>50.04</v>
      </c>
      <c r="I5" s="19">
        <v>54.72</v>
      </c>
      <c r="J5" s="19">
        <v>54.36</v>
      </c>
      <c r="K5" s="19">
        <v>46.08</v>
      </c>
      <c r="L5" s="19">
        <v>54.72</v>
      </c>
      <c r="M5" s="19">
        <v>52.2</v>
      </c>
      <c r="N5" s="19">
        <v>45.36</v>
      </c>
      <c r="O5" s="19">
        <v>47.519999999999996</v>
      </c>
      <c r="P5" s="19">
        <v>48.239999999999995</v>
      </c>
      <c r="Q5" s="19">
        <v>52.2</v>
      </c>
      <c r="R5" s="20">
        <f>SUM(F5:Q5)</f>
        <v>608.4</v>
      </c>
      <c r="S5" s="19">
        <f t="shared" ref="S5:S15" si="0">SUM(F5:H5)</f>
        <v>153</v>
      </c>
      <c r="T5" s="19">
        <f t="shared" ref="T5:T15" si="1">SUM(I5:K5)</f>
        <v>155.16</v>
      </c>
      <c r="U5" s="19">
        <f t="shared" ref="U5:U42" si="2">SUM(L5:N5)</f>
        <v>152.28</v>
      </c>
      <c r="V5" s="21">
        <f t="shared" ref="V5:V42" si="3">SUM(O5:Q5)</f>
        <v>147.95999999999998</v>
      </c>
    </row>
    <row r="6" spans="2:22" x14ac:dyDescent="0.25">
      <c r="B6" s="16"/>
      <c r="C6" s="17"/>
      <c r="D6" s="242" t="s">
        <v>24</v>
      </c>
      <c r="E6" s="243"/>
      <c r="F6" s="18">
        <v>8.3333333333333339</v>
      </c>
      <c r="G6" s="19">
        <v>8.3333333333333339</v>
      </c>
      <c r="H6" s="19">
        <v>8.3333333333333339</v>
      </c>
      <c r="I6" s="19">
        <v>8.3333333333333339</v>
      </c>
      <c r="J6" s="19">
        <v>8.3333333333333339</v>
      </c>
      <c r="K6" s="19">
        <v>8.3333333333333339</v>
      </c>
      <c r="L6" s="19">
        <v>8.3333333333333339</v>
      </c>
      <c r="M6" s="19">
        <v>8.3333333333333339</v>
      </c>
      <c r="N6" s="19">
        <v>8.3333333333333339</v>
      </c>
      <c r="O6" s="19">
        <v>8.3333333333333339</v>
      </c>
      <c r="P6" s="19">
        <v>8.3333333333333339</v>
      </c>
      <c r="Q6" s="19">
        <v>8.3333333333333339</v>
      </c>
      <c r="R6" s="20">
        <f>SUM(F6:Q6)</f>
        <v>99.999999999999986</v>
      </c>
      <c r="S6" s="19">
        <f t="shared" si="0"/>
        <v>25</v>
      </c>
      <c r="T6" s="19">
        <f t="shared" si="1"/>
        <v>25</v>
      </c>
      <c r="U6" s="19">
        <f t="shared" si="2"/>
        <v>25</v>
      </c>
      <c r="V6" s="21">
        <f t="shared" si="3"/>
        <v>25</v>
      </c>
    </row>
    <row r="7" spans="2:22" x14ac:dyDescent="0.25">
      <c r="B7" s="16"/>
      <c r="C7" s="17"/>
      <c r="D7" s="244" t="s">
        <v>25</v>
      </c>
      <c r="E7" s="245"/>
      <c r="F7" s="18">
        <v>8.3333333333333339</v>
      </c>
      <c r="G7" s="19">
        <v>8.3333333333333339</v>
      </c>
      <c r="H7" s="19">
        <v>8.3333333333333339</v>
      </c>
      <c r="I7" s="19">
        <v>8.3333333333333339</v>
      </c>
      <c r="J7" s="19">
        <v>8.3333333333333339</v>
      </c>
      <c r="K7" s="19">
        <v>8.3333333333333339</v>
      </c>
      <c r="L7" s="19">
        <v>8.3333333333333339</v>
      </c>
      <c r="M7" s="19">
        <v>8.3333333333333339</v>
      </c>
      <c r="N7" s="19">
        <v>8.3333333333333339</v>
      </c>
      <c r="O7" s="19">
        <v>8.3333333333333339</v>
      </c>
      <c r="P7" s="19">
        <v>8.3333333333333339</v>
      </c>
      <c r="Q7" s="19">
        <v>8.3333333333333339</v>
      </c>
      <c r="R7" s="20">
        <f>SUM(F7:Q7)</f>
        <v>99.999999999999986</v>
      </c>
      <c r="S7" s="19">
        <f t="shared" si="0"/>
        <v>25</v>
      </c>
      <c r="T7" s="19">
        <f t="shared" si="1"/>
        <v>25</v>
      </c>
      <c r="U7" s="19">
        <f t="shared" si="2"/>
        <v>25</v>
      </c>
      <c r="V7" s="21">
        <f t="shared" si="3"/>
        <v>25</v>
      </c>
    </row>
    <row r="8" spans="2:22" ht="15.75" thickBot="1" x14ac:dyDescent="0.3">
      <c r="B8" s="16"/>
      <c r="C8" s="22"/>
      <c r="D8" s="246" t="s">
        <v>26</v>
      </c>
      <c r="E8" s="247"/>
      <c r="F8" s="18">
        <v>35</v>
      </c>
      <c r="G8" s="19">
        <v>35</v>
      </c>
      <c r="H8" s="19">
        <v>35</v>
      </c>
      <c r="I8" s="19">
        <v>35</v>
      </c>
      <c r="J8" s="19">
        <v>35</v>
      </c>
      <c r="K8" s="19">
        <v>35</v>
      </c>
      <c r="L8" s="19">
        <v>35</v>
      </c>
      <c r="M8" s="19">
        <v>35</v>
      </c>
      <c r="N8" s="19">
        <v>35</v>
      </c>
      <c r="O8" s="19">
        <v>35</v>
      </c>
      <c r="P8" s="19">
        <v>35</v>
      </c>
      <c r="Q8" s="19">
        <v>35</v>
      </c>
      <c r="R8" s="20">
        <f>SUM(F8:Q8)</f>
        <v>420</v>
      </c>
      <c r="S8" s="19">
        <f t="shared" si="0"/>
        <v>105</v>
      </c>
      <c r="T8" s="19">
        <f t="shared" si="1"/>
        <v>105</v>
      </c>
      <c r="U8" s="19">
        <f t="shared" si="2"/>
        <v>105</v>
      </c>
      <c r="V8" s="21">
        <f t="shared" si="3"/>
        <v>105</v>
      </c>
    </row>
    <row r="9" spans="2:22" ht="15.75" thickBot="1" x14ac:dyDescent="0.3">
      <c r="B9" s="16"/>
      <c r="C9" s="23"/>
      <c r="D9" s="248" t="s">
        <v>27</v>
      </c>
      <c r="E9" s="232"/>
      <c r="F9" s="24">
        <f t="shared" ref="F9:Q9" si="4">SUM(F4:F8)</f>
        <v>422.00334666666663</v>
      </c>
      <c r="G9" s="25">
        <f t="shared" si="4"/>
        <v>439.19978066666653</v>
      </c>
      <c r="H9" s="25">
        <f t="shared" si="4"/>
        <v>457.82573066666669</v>
      </c>
      <c r="I9" s="25">
        <f t="shared" si="4"/>
        <v>528.30959466666661</v>
      </c>
      <c r="J9" s="25">
        <f t="shared" si="4"/>
        <v>550.40306066666676</v>
      </c>
      <c r="K9" s="25">
        <f t="shared" si="4"/>
        <v>505.28691866666657</v>
      </c>
      <c r="L9" s="25">
        <f t="shared" si="4"/>
        <v>600.22297466666669</v>
      </c>
      <c r="M9" s="25">
        <f t="shared" si="4"/>
        <v>559.35694666666666</v>
      </c>
      <c r="N9" s="25">
        <f t="shared" si="4"/>
        <v>571.02454066666678</v>
      </c>
      <c r="O9" s="25">
        <f t="shared" si="4"/>
        <v>598.02734466666675</v>
      </c>
      <c r="P9" s="25">
        <f t="shared" si="4"/>
        <v>591.12794266666674</v>
      </c>
      <c r="Q9" s="25">
        <f t="shared" si="4"/>
        <v>624.7327466666668</v>
      </c>
      <c r="R9" s="26">
        <f>SUM(R4:R8)</f>
        <v>6447.5209279999999</v>
      </c>
      <c r="S9" s="25">
        <f t="shared" si="0"/>
        <v>1319.0288579999999</v>
      </c>
      <c r="T9" s="25">
        <f t="shared" si="1"/>
        <v>1583.9995739999999</v>
      </c>
      <c r="U9" s="25">
        <f t="shared" si="2"/>
        <v>1730.6044620000002</v>
      </c>
      <c r="V9" s="27">
        <f t="shared" si="3"/>
        <v>1813.8880340000003</v>
      </c>
    </row>
    <row r="10" spans="2:22" x14ac:dyDescent="0.25">
      <c r="B10" s="16"/>
      <c r="C10" s="28" t="s">
        <v>28</v>
      </c>
      <c r="D10" s="238" t="s">
        <v>29</v>
      </c>
      <c r="E10" s="239"/>
      <c r="F10" s="12">
        <v>109.05999999999999</v>
      </c>
      <c r="G10" s="13">
        <v>114.51299999999998</v>
      </c>
      <c r="H10" s="13">
        <v>103.60699999999999</v>
      </c>
      <c r="I10" s="13">
        <v>119.96599999999997</v>
      </c>
      <c r="J10" s="13">
        <v>114.51299999999998</v>
      </c>
      <c r="K10" s="13">
        <v>103.60699999999999</v>
      </c>
      <c r="L10" s="13">
        <v>119.96599999999997</v>
      </c>
      <c r="M10" s="13">
        <v>109.05999999999999</v>
      </c>
      <c r="N10" s="13">
        <v>100.88049999999998</v>
      </c>
      <c r="O10" s="13">
        <v>106.33349999999997</v>
      </c>
      <c r="P10" s="13">
        <v>103.60699999999999</v>
      </c>
      <c r="Q10" s="13">
        <v>109.05999999999999</v>
      </c>
      <c r="R10" s="14">
        <f t="shared" ref="R10:R15" si="5">SUM(F10:Q10)</f>
        <v>1314.1729999999998</v>
      </c>
      <c r="S10" s="13">
        <f t="shared" si="0"/>
        <v>327.17999999999995</v>
      </c>
      <c r="T10" s="13">
        <f t="shared" si="1"/>
        <v>338.0859999999999</v>
      </c>
      <c r="U10" s="13">
        <f t="shared" si="2"/>
        <v>329.90649999999994</v>
      </c>
      <c r="V10" s="15">
        <f t="shared" si="3"/>
        <v>319.00049999999993</v>
      </c>
    </row>
    <row r="11" spans="2:22" ht="15.75" thickBot="1" x14ac:dyDescent="0.3">
      <c r="B11" s="16"/>
      <c r="C11" s="28"/>
      <c r="D11" s="240" t="s">
        <v>30</v>
      </c>
      <c r="E11" s="241"/>
      <c r="F11" s="18">
        <v>30.4</v>
      </c>
      <c r="G11" s="19">
        <v>31.919999999999998</v>
      </c>
      <c r="H11" s="19">
        <v>28.88</v>
      </c>
      <c r="I11" s="19">
        <v>33.44</v>
      </c>
      <c r="J11" s="19">
        <v>31.919999999999998</v>
      </c>
      <c r="K11" s="19">
        <v>28.88</v>
      </c>
      <c r="L11" s="19">
        <v>33.44</v>
      </c>
      <c r="M11" s="19">
        <v>30.4</v>
      </c>
      <c r="N11" s="19">
        <v>28.12</v>
      </c>
      <c r="O11" s="19">
        <v>29.64</v>
      </c>
      <c r="P11" s="19">
        <v>28.88</v>
      </c>
      <c r="Q11" s="19">
        <v>30.4</v>
      </c>
      <c r="R11" s="20">
        <f t="shared" si="5"/>
        <v>366.31999999999994</v>
      </c>
      <c r="S11" s="19">
        <f t="shared" si="0"/>
        <v>91.199999999999989</v>
      </c>
      <c r="T11" s="19">
        <f t="shared" si="1"/>
        <v>94.24</v>
      </c>
      <c r="U11" s="19">
        <f t="shared" si="2"/>
        <v>91.96</v>
      </c>
      <c r="V11" s="21">
        <f t="shared" si="3"/>
        <v>88.919999999999987</v>
      </c>
    </row>
    <row r="12" spans="2:22" ht="15.75" thickBot="1" x14ac:dyDescent="0.3">
      <c r="B12" s="16"/>
      <c r="C12" s="28"/>
      <c r="D12" s="220" t="s">
        <v>31</v>
      </c>
      <c r="E12" s="221"/>
      <c r="F12" s="24">
        <f>F10+F11</f>
        <v>139.45999999999998</v>
      </c>
      <c r="G12" s="25">
        <f t="shared" ref="G12:Q12" si="6">G10+G11</f>
        <v>146.43299999999996</v>
      </c>
      <c r="H12" s="25">
        <f t="shared" si="6"/>
        <v>132.48699999999999</v>
      </c>
      <c r="I12" s="25">
        <f t="shared" si="6"/>
        <v>153.40599999999995</v>
      </c>
      <c r="J12" s="25">
        <f t="shared" si="6"/>
        <v>146.43299999999996</v>
      </c>
      <c r="K12" s="25">
        <f t="shared" si="6"/>
        <v>132.48699999999999</v>
      </c>
      <c r="L12" s="25">
        <f t="shared" si="6"/>
        <v>153.40599999999995</v>
      </c>
      <c r="M12" s="25">
        <f t="shared" si="6"/>
        <v>139.45999999999998</v>
      </c>
      <c r="N12" s="25">
        <f t="shared" si="6"/>
        <v>129.00049999999999</v>
      </c>
      <c r="O12" s="25">
        <f t="shared" si="6"/>
        <v>135.97349999999997</v>
      </c>
      <c r="P12" s="25">
        <f t="shared" si="6"/>
        <v>132.48699999999999</v>
      </c>
      <c r="Q12" s="25">
        <f t="shared" si="6"/>
        <v>139.45999999999998</v>
      </c>
      <c r="R12" s="26">
        <f t="shared" si="5"/>
        <v>1680.4929999999999</v>
      </c>
      <c r="S12" s="25">
        <f t="shared" si="0"/>
        <v>418.37999999999988</v>
      </c>
      <c r="T12" s="25">
        <f t="shared" si="1"/>
        <v>432.32599999999991</v>
      </c>
      <c r="U12" s="25">
        <f t="shared" si="2"/>
        <v>421.86649999999992</v>
      </c>
      <c r="V12" s="27">
        <f t="shared" si="3"/>
        <v>407.92049999999995</v>
      </c>
    </row>
    <row r="13" spans="2:22" ht="15.75" thickBot="1" x14ac:dyDescent="0.3">
      <c r="B13" s="16"/>
      <c r="C13" s="29" t="s">
        <v>32</v>
      </c>
      <c r="D13" s="30" t="s">
        <v>33</v>
      </c>
      <c r="E13" s="31"/>
      <c r="F13" s="32">
        <v>288</v>
      </c>
      <c r="G13" s="33">
        <v>302.40000000000009</v>
      </c>
      <c r="H13" s="33">
        <v>273.60000000000002</v>
      </c>
      <c r="I13" s="33">
        <v>277.2</v>
      </c>
      <c r="J13" s="33">
        <v>912.6</v>
      </c>
      <c r="K13" s="33">
        <v>855</v>
      </c>
      <c r="L13" s="33">
        <v>990</v>
      </c>
      <c r="M13" s="33">
        <v>900</v>
      </c>
      <c r="N13" s="33">
        <v>832.5</v>
      </c>
      <c r="O13" s="33">
        <v>877.5</v>
      </c>
      <c r="P13" s="33">
        <v>855</v>
      </c>
      <c r="Q13" s="33">
        <v>900</v>
      </c>
      <c r="R13" s="34">
        <f t="shared" si="5"/>
        <v>8263.7999999999993</v>
      </c>
      <c r="S13" s="33">
        <f t="shared" si="0"/>
        <v>864.00000000000011</v>
      </c>
      <c r="T13" s="33">
        <f t="shared" si="1"/>
        <v>2044.8</v>
      </c>
      <c r="U13" s="33">
        <f t="shared" si="2"/>
        <v>2722.5</v>
      </c>
      <c r="V13" s="35">
        <f t="shared" si="3"/>
        <v>2632.5</v>
      </c>
    </row>
    <row r="14" spans="2:22" ht="15.75" thickBot="1" x14ac:dyDescent="0.3">
      <c r="B14" s="16"/>
      <c r="C14" s="30" t="s">
        <v>34</v>
      </c>
      <c r="D14" s="236" t="s">
        <v>35</v>
      </c>
      <c r="E14" s="237"/>
      <c r="F14" s="32">
        <v>1022.9599999999999</v>
      </c>
      <c r="G14" s="33">
        <v>1074.1079999999999</v>
      </c>
      <c r="H14" s="33">
        <v>971.8119999999999</v>
      </c>
      <c r="I14" s="33">
        <v>1125.2559999999999</v>
      </c>
      <c r="J14" s="33">
        <v>1074.1079999999999</v>
      </c>
      <c r="K14" s="33">
        <v>971.8119999999999</v>
      </c>
      <c r="L14" s="33">
        <v>1125.2559999999999</v>
      </c>
      <c r="M14" s="33">
        <v>1022.9599999999999</v>
      </c>
      <c r="N14" s="33">
        <v>946.23799999999994</v>
      </c>
      <c r="O14" s="33">
        <v>997.38599999999997</v>
      </c>
      <c r="P14" s="33">
        <v>971.8119999999999</v>
      </c>
      <c r="Q14" s="33">
        <v>1022.9599999999999</v>
      </c>
      <c r="R14" s="34">
        <f t="shared" si="5"/>
        <v>12326.667999999998</v>
      </c>
      <c r="S14" s="33">
        <f t="shared" si="0"/>
        <v>3068.8799999999997</v>
      </c>
      <c r="T14" s="33">
        <f t="shared" si="1"/>
        <v>3171.1759999999995</v>
      </c>
      <c r="U14" s="33">
        <f t="shared" si="2"/>
        <v>3094.4539999999997</v>
      </c>
      <c r="V14" s="35">
        <f t="shared" si="3"/>
        <v>2992.1579999999999</v>
      </c>
    </row>
    <row r="15" spans="2:22" ht="15.75" thickBot="1" x14ac:dyDescent="0.3">
      <c r="B15" s="36"/>
      <c r="C15" s="220" t="s">
        <v>36</v>
      </c>
      <c r="D15" s="221"/>
      <c r="E15" s="221"/>
      <c r="F15" s="24">
        <f>F9+F12+F13+F14</f>
        <v>1872.4233466666665</v>
      </c>
      <c r="G15" s="25">
        <f t="shared" ref="G15:Q15" si="7">G9+G12+G13+G14</f>
        <v>1962.1407806666666</v>
      </c>
      <c r="H15" s="25">
        <f t="shared" si="7"/>
        <v>1835.7247306666666</v>
      </c>
      <c r="I15" s="25">
        <f t="shared" si="7"/>
        <v>2084.1715946666664</v>
      </c>
      <c r="J15" s="25">
        <f t="shared" si="7"/>
        <v>2683.5440606666671</v>
      </c>
      <c r="K15" s="25">
        <f t="shared" si="7"/>
        <v>2464.5859186666667</v>
      </c>
      <c r="L15" s="25">
        <f t="shared" si="7"/>
        <v>2868.8849746666665</v>
      </c>
      <c r="M15" s="25">
        <f t="shared" si="7"/>
        <v>2621.7769466666664</v>
      </c>
      <c r="N15" s="25">
        <f t="shared" si="7"/>
        <v>2478.7630406666667</v>
      </c>
      <c r="O15" s="25">
        <f t="shared" si="7"/>
        <v>2608.8868446666665</v>
      </c>
      <c r="P15" s="25">
        <f t="shared" si="7"/>
        <v>2550.4269426666665</v>
      </c>
      <c r="Q15" s="25">
        <f t="shared" si="7"/>
        <v>2687.1527466666666</v>
      </c>
      <c r="R15" s="26">
        <f t="shared" si="5"/>
        <v>28718.481928000001</v>
      </c>
      <c r="S15" s="25">
        <f t="shared" si="0"/>
        <v>5670.2888579999999</v>
      </c>
      <c r="T15" s="25">
        <f t="shared" si="1"/>
        <v>7232.3015740000001</v>
      </c>
      <c r="U15" s="25">
        <f t="shared" si="2"/>
        <v>7969.4249619999991</v>
      </c>
      <c r="V15" s="27">
        <f t="shared" si="3"/>
        <v>7846.4665339999992</v>
      </c>
    </row>
    <row r="16" spans="2:22" ht="21" customHeight="1" thickBot="1" x14ac:dyDescent="0.3"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1"/>
      <c r="U16" s="37"/>
      <c r="V16" s="37"/>
    </row>
    <row r="17" spans="2:22" ht="21" customHeight="1" thickBot="1" x14ac:dyDescent="0.3">
      <c r="B17" s="2" t="s">
        <v>0</v>
      </c>
      <c r="C17" s="3" t="s">
        <v>1</v>
      </c>
      <c r="D17" s="3" t="s">
        <v>2</v>
      </c>
      <c r="E17" s="4"/>
      <c r="F17" s="38" t="s">
        <v>3</v>
      </c>
      <c r="G17" s="39" t="s">
        <v>4</v>
      </c>
      <c r="H17" s="39" t="s">
        <v>5</v>
      </c>
      <c r="I17" s="39" t="s">
        <v>6</v>
      </c>
      <c r="J17" s="39" t="s">
        <v>7</v>
      </c>
      <c r="K17" s="39" t="s">
        <v>8</v>
      </c>
      <c r="L17" s="39" t="s">
        <v>9</v>
      </c>
      <c r="M17" s="39" t="s">
        <v>10</v>
      </c>
      <c r="N17" s="39" t="s">
        <v>11</v>
      </c>
      <c r="O17" s="39" t="s">
        <v>12</v>
      </c>
      <c r="P17" s="39" t="s">
        <v>13</v>
      </c>
      <c r="Q17" s="39" t="s">
        <v>14</v>
      </c>
      <c r="R17" s="7" t="s">
        <v>15</v>
      </c>
      <c r="S17" s="39" t="s">
        <v>16</v>
      </c>
      <c r="T17" s="39" t="s">
        <v>17</v>
      </c>
      <c r="U17" s="39" t="s">
        <v>18</v>
      </c>
      <c r="V17" s="40" t="s">
        <v>19</v>
      </c>
    </row>
    <row r="18" spans="2:22" ht="21" customHeight="1" thickBot="1" x14ac:dyDescent="0.3">
      <c r="B18" s="41" t="s">
        <v>37</v>
      </c>
      <c r="C18" s="30" t="s">
        <v>32</v>
      </c>
      <c r="D18" s="30" t="s">
        <v>33</v>
      </c>
      <c r="E18" s="31"/>
      <c r="F18" s="32">
        <v>287.10000000000002</v>
      </c>
      <c r="G18" s="33">
        <v>297</v>
      </c>
      <c r="H18" s="33">
        <v>297</v>
      </c>
      <c r="I18" s="33">
        <v>306.90000000000003</v>
      </c>
      <c r="J18" s="33">
        <v>306.90000000000003</v>
      </c>
      <c r="K18" s="33">
        <v>287.10000000000002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3">
        <v>0</v>
      </c>
      <c r="R18" s="34">
        <f>SUM(F18:Q18)</f>
        <v>1782</v>
      </c>
      <c r="S18" s="33">
        <f>SUM(F18:H18)</f>
        <v>881.1</v>
      </c>
      <c r="T18" s="33">
        <f>SUM(I18:K18)</f>
        <v>900.90000000000009</v>
      </c>
      <c r="U18" s="33">
        <f>SUM(L18:N18)</f>
        <v>0</v>
      </c>
      <c r="V18" s="35">
        <f>SUM(O18:Q18)</f>
        <v>0</v>
      </c>
    </row>
    <row r="19" spans="2:22" ht="21" customHeight="1" x14ac:dyDescent="0.25">
      <c r="B19" s="44"/>
      <c r="C19" s="45"/>
      <c r="D19" s="45"/>
      <c r="E19" s="45"/>
      <c r="F19" s="19"/>
      <c r="G19" s="19"/>
      <c r="H19" s="19"/>
      <c r="I19" s="19"/>
      <c r="J19" s="19"/>
      <c r="K19" s="19"/>
      <c r="L19" s="46"/>
      <c r="M19" s="46"/>
      <c r="N19" s="46"/>
      <c r="O19" s="46"/>
      <c r="P19" s="46"/>
      <c r="Q19" s="46"/>
      <c r="R19" s="19"/>
      <c r="S19" s="19"/>
      <c r="T19" s="19"/>
      <c r="U19" s="19"/>
      <c r="V19" s="19"/>
    </row>
    <row r="20" spans="2:22" ht="21" customHeight="1" thickBot="1" x14ac:dyDescent="0.3">
      <c r="B20" s="44"/>
      <c r="C20" s="45"/>
      <c r="D20" s="45"/>
      <c r="E20" s="45"/>
      <c r="F20" s="19"/>
      <c r="G20" s="19"/>
      <c r="H20" s="19"/>
      <c r="I20" s="19"/>
      <c r="J20" s="19"/>
      <c r="K20" s="19"/>
      <c r="L20" s="46"/>
      <c r="M20" s="46"/>
      <c r="N20" s="46"/>
      <c r="O20" s="46"/>
      <c r="P20" s="46"/>
      <c r="Q20" s="46"/>
      <c r="R20" s="19"/>
      <c r="S20" s="19"/>
      <c r="T20" s="19"/>
      <c r="U20" s="19"/>
      <c r="V20" s="19"/>
    </row>
    <row r="21" spans="2:22" ht="15.6" customHeight="1" thickBot="1" x14ac:dyDescent="0.3">
      <c r="B21" s="2" t="s">
        <v>38</v>
      </c>
      <c r="C21" s="3" t="s">
        <v>1</v>
      </c>
      <c r="D21" s="3" t="s">
        <v>2</v>
      </c>
      <c r="E21" s="4" t="s">
        <v>39</v>
      </c>
      <c r="F21" s="47" t="s">
        <v>3</v>
      </c>
      <c r="G21" s="47" t="s">
        <v>4</v>
      </c>
      <c r="H21" s="47" t="s">
        <v>5</v>
      </c>
      <c r="I21" s="47" t="s">
        <v>6</v>
      </c>
      <c r="J21" s="47" t="s">
        <v>7</v>
      </c>
      <c r="K21" s="47" t="s">
        <v>8</v>
      </c>
      <c r="L21" s="47" t="s">
        <v>9</v>
      </c>
      <c r="M21" s="47" t="s">
        <v>10</v>
      </c>
      <c r="N21" s="47" t="s">
        <v>11</v>
      </c>
      <c r="O21" s="47" t="s">
        <v>12</v>
      </c>
      <c r="P21" s="47" t="s">
        <v>13</v>
      </c>
      <c r="Q21" s="47" t="s">
        <v>14</v>
      </c>
      <c r="R21" s="48" t="s">
        <v>15</v>
      </c>
      <c r="S21" s="49" t="s">
        <v>16</v>
      </c>
      <c r="T21" s="47" t="s">
        <v>17</v>
      </c>
      <c r="U21" s="47" t="s">
        <v>18</v>
      </c>
      <c r="V21" s="50" t="s">
        <v>19</v>
      </c>
    </row>
    <row r="22" spans="2:22" ht="16.5" customHeight="1" x14ac:dyDescent="0.25">
      <c r="B22" s="10" t="s">
        <v>20</v>
      </c>
      <c r="C22" s="17" t="s">
        <v>40</v>
      </c>
      <c r="D22" s="51" t="s">
        <v>41</v>
      </c>
      <c r="E22" s="52" t="s">
        <v>42</v>
      </c>
      <c r="F22" s="53">
        <v>230.77370254788801</v>
      </c>
      <c r="G22" s="53">
        <v>232.11137329537911</v>
      </c>
      <c r="H22" s="53">
        <v>269.05359156677781</v>
      </c>
      <c r="I22" s="53">
        <v>322.10191117302452</v>
      </c>
      <c r="J22" s="53">
        <v>239.58151395860042</v>
      </c>
      <c r="K22" s="53">
        <v>227.450670695513</v>
      </c>
      <c r="L22" s="53">
        <v>243.64151277893868</v>
      </c>
      <c r="M22" s="53">
        <v>228.50153115389071</v>
      </c>
      <c r="N22" s="53">
        <v>214.18118140565105</v>
      </c>
      <c r="O22" s="53">
        <v>223.24046197706542</v>
      </c>
      <c r="P22" s="53">
        <v>201.39540399435981</v>
      </c>
      <c r="Q22" s="53">
        <v>224.68794395611675</v>
      </c>
      <c r="R22" s="54">
        <f t="shared" ref="R22:R27" si="8">SUM(F22:Q22)</f>
        <v>2856.7207985032051</v>
      </c>
      <c r="S22" s="55">
        <f t="shared" ref="S22:S42" si="9">SUM(F22:H22)</f>
        <v>731.9386674100449</v>
      </c>
      <c r="T22" s="53">
        <f t="shared" ref="T22:T42" si="10">SUM(I22:K22)</f>
        <v>789.13409582713803</v>
      </c>
      <c r="U22" s="53">
        <f t="shared" si="2"/>
        <v>686.32422533848046</v>
      </c>
      <c r="V22" s="56">
        <f t="shared" si="3"/>
        <v>649.32380992754202</v>
      </c>
    </row>
    <row r="23" spans="2:22" x14ac:dyDescent="0.25">
      <c r="B23" s="16"/>
      <c r="C23" s="17"/>
      <c r="D23" s="57"/>
      <c r="E23" s="58" t="s">
        <v>43</v>
      </c>
      <c r="F23" s="59">
        <v>164.68889090266271</v>
      </c>
      <c r="G23" s="59">
        <v>166.6840063262118</v>
      </c>
      <c r="H23" s="59">
        <v>190.3791412511525</v>
      </c>
      <c r="I23" s="59">
        <v>233.60739044874961</v>
      </c>
      <c r="J23" s="59">
        <v>172.68382772678243</v>
      </c>
      <c r="K23" s="59">
        <v>161.68975156130657</v>
      </c>
      <c r="L23" s="59">
        <v>176.74092212298854</v>
      </c>
      <c r="M23" s="59">
        <v>163.48642624766325</v>
      </c>
      <c r="N23" s="59">
        <v>149.23143825295131</v>
      </c>
      <c r="O23" s="59">
        <v>159.16124255228166</v>
      </c>
      <c r="P23" s="59">
        <v>144.42392209418227</v>
      </c>
      <c r="Q23" s="59">
        <v>160.27332958826256</v>
      </c>
      <c r="R23" s="60">
        <f t="shared" si="8"/>
        <v>2043.0502890751955</v>
      </c>
      <c r="S23" s="61">
        <f t="shared" si="9"/>
        <v>521.75203848002707</v>
      </c>
      <c r="T23" s="59">
        <f t="shared" si="10"/>
        <v>567.98096973683857</v>
      </c>
      <c r="U23" s="59">
        <f t="shared" si="2"/>
        <v>489.45878662360309</v>
      </c>
      <c r="V23" s="62">
        <f t="shared" si="3"/>
        <v>463.85849423472644</v>
      </c>
    </row>
    <row r="24" spans="2:22" x14ac:dyDescent="0.25">
      <c r="B24" s="16"/>
      <c r="C24" s="17"/>
      <c r="D24" s="63"/>
      <c r="E24" s="64" t="s">
        <v>44</v>
      </c>
      <c r="F24" s="59">
        <v>29.94343470957504</v>
      </c>
      <c r="G24" s="59">
        <v>30.306182968402148</v>
      </c>
      <c r="H24" s="59">
        <v>34.614389318391368</v>
      </c>
      <c r="I24" s="59">
        <v>42.474070990681746</v>
      </c>
      <c r="J24" s="59">
        <v>31.397059586687721</v>
      </c>
      <c r="K24" s="59">
        <v>29.398136647510288</v>
      </c>
      <c r="L24" s="59">
        <v>32.134713113270642</v>
      </c>
      <c r="M24" s="59">
        <v>29.724804772302409</v>
      </c>
      <c r="N24" s="59">
        <v>27.132988773263875</v>
      </c>
      <c r="O24" s="59">
        <v>28.938407736778487</v>
      </c>
      <c r="P24" s="59">
        <v>26.25889492621496</v>
      </c>
      <c r="Q24" s="59">
        <v>29.140605379684107</v>
      </c>
      <c r="R24" s="60">
        <f t="shared" si="8"/>
        <v>371.4636889227628</v>
      </c>
      <c r="S24" s="61">
        <f t="shared" si="9"/>
        <v>94.864006996368545</v>
      </c>
      <c r="T24" s="59">
        <f t="shared" si="10"/>
        <v>103.26926722487975</v>
      </c>
      <c r="U24" s="59">
        <f t="shared" si="2"/>
        <v>88.99250665883693</v>
      </c>
      <c r="V24" s="62">
        <f t="shared" si="3"/>
        <v>84.337908042677554</v>
      </c>
    </row>
    <row r="25" spans="2:22" ht="15.75" thickBot="1" x14ac:dyDescent="0.3">
      <c r="B25" s="16"/>
      <c r="C25" s="17"/>
      <c r="D25" s="65"/>
      <c r="E25" s="66" t="s">
        <v>45</v>
      </c>
      <c r="F25" s="59">
        <v>5.9886869419150068</v>
      </c>
      <c r="G25" s="59">
        <v>6.0612365936804276</v>
      </c>
      <c r="H25" s="59">
        <v>6.9228778636782726</v>
      </c>
      <c r="I25" s="59">
        <v>8.4948141981363463</v>
      </c>
      <c r="J25" s="59">
        <v>6.2794119173375433</v>
      </c>
      <c r="K25" s="59">
        <v>5.879627329502056</v>
      </c>
      <c r="L25" s="59">
        <v>6.4269426226541277</v>
      </c>
      <c r="M25" s="59">
        <v>5.9449609544604805</v>
      </c>
      <c r="N25" s="59">
        <v>5.4265977546527742</v>
      </c>
      <c r="O25" s="59">
        <v>5.787681547355696</v>
      </c>
      <c r="P25" s="59">
        <v>5.2517789852429919</v>
      </c>
      <c r="Q25" s="59">
        <v>5.8281210759368198</v>
      </c>
      <c r="R25" s="60">
        <f t="shared" si="8"/>
        <v>74.292737784552543</v>
      </c>
      <c r="S25" s="61">
        <f t="shared" si="9"/>
        <v>18.972801399273706</v>
      </c>
      <c r="T25" s="59">
        <f t="shared" si="10"/>
        <v>20.653853444975947</v>
      </c>
      <c r="U25" s="59">
        <f t="shared" si="2"/>
        <v>17.798501331767383</v>
      </c>
      <c r="V25" s="62">
        <f t="shared" si="3"/>
        <v>16.867581608535509</v>
      </c>
    </row>
    <row r="26" spans="2:22" ht="15.75" thickBot="1" x14ac:dyDescent="0.3">
      <c r="B26" s="16"/>
      <c r="C26" s="28"/>
      <c r="D26" s="230" t="s">
        <v>46</v>
      </c>
      <c r="E26" s="231"/>
      <c r="F26" s="67">
        <f>SUM(F22:F25)</f>
        <v>431.39471510204078</v>
      </c>
      <c r="G26" s="67">
        <f t="shared" ref="G26:Q26" si="11">SUM(G22:G25)</f>
        <v>435.16279918367343</v>
      </c>
      <c r="H26" s="67">
        <f t="shared" si="11"/>
        <v>500.96999999999991</v>
      </c>
      <c r="I26" s="67">
        <f t="shared" si="11"/>
        <v>606.67818681059225</v>
      </c>
      <c r="J26" s="67">
        <f t="shared" si="11"/>
        <v>449.94181318940809</v>
      </c>
      <c r="K26" s="67">
        <f t="shared" si="11"/>
        <v>424.41818623383188</v>
      </c>
      <c r="L26" s="67">
        <f t="shared" si="11"/>
        <v>458.94409063785201</v>
      </c>
      <c r="M26" s="67">
        <f t="shared" si="11"/>
        <v>427.65772312831689</v>
      </c>
      <c r="N26" s="67">
        <f t="shared" si="11"/>
        <v>395.97220618651903</v>
      </c>
      <c r="O26" s="67">
        <f t="shared" si="11"/>
        <v>417.12779381348122</v>
      </c>
      <c r="P26" s="67">
        <f t="shared" si="11"/>
        <v>377.33000000000004</v>
      </c>
      <c r="Q26" s="67">
        <f t="shared" si="11"/>
        <v>419.93000000000023</v>
      </c>
      <c r="R26" s="68">
        <f t="shared" si="8"/>
        <v>5345.5275142857154</v>
      </c>
      <c r="S26" s="69">
        <f t="shared" si="9"/>
        <v>1367.527514285714</v>
      </c>
      <c r="T26" s="67">
        <f t="shared" si="10"/>
        <v>1481.0381862338322</v>
      </c>
      <c r="U26" s="67">
        <f t="shared" si="2"/>
        <v>1282.5740199526879</v>
      </c>
      <c r="V26" s="70">
        <f t="shared" si="3"/>
        <v>1214.3877938134815</v>
      </c>
    </row>
    <row r="27" spans="2:22" x14ac:dyDescent="0.25">
      <c r="B27" s="16"/>
      <c r="C27" s="17"/>
      <c r="D27" s="71" t="s">
        <v>47</v>
      </c>
      <c r="E27" s="72" t="s">
        <v>48</v>
      </c>
      <c r="F27" s="73">
        <v>19</v>
      </c>
      <c r="G27" s="73">
        <v>26</v>
      </c>
      <c r="H27" s="73">
        <v>18</v>
      </c>
      <c r="I27" s="73">
        <v>19</v>
      </c>
      <c r="J27" s="73">
        <v>19</v>
      </c>
      <c r="K27" s="73">
        <v>18</v>
      </c>
      <c r="L27" s="73">
        <v>18</v>
      </c>
      <c r="M27" s="73">
        <v>19</v>
      </c>
      <c r="N27" s="73">
        <v>18</v>
      </c>
      <c r="O27" s="73">
        <v>18</v>
      </c>
      <c r="P27" s="73">
        <v>18</v>
      </c>
      <c r="Q27" s="73">
        <v>19</v>
      </c>
      <c r="R27" s="60">
        <f t="shared" si="8"/>
        <v>229</v>
      </c>
      <c r="S27" s="61">
        <f t="shared" si="9"/>
        <v>63</v>
      </c>
      <c r="T27" s="59">
        <f t="shared" si="10"/>
        <v>56</v>
      </c>
      <c r="U27" s="59">
        <f t="shared" si="2"/>
        <v>55</v>
      </c>
      <c r="V27" s="62">
        <f t="shared" si="3"/>
        <v>55</v>
      </c>
    </row>
    <row r="28" spans="2:22" x14ac:dyDescent="0.25">
      <c r="B28" s="16"/>
      <c r="C28" s="17"/>
      <c r="D28" s="63"/>
      <c r="E28" s="64" t="s">
        <v>49</v>
      </c>
      <c r="F28" s="73">
        <v>2.5</v>
      </c>
      <c r="G28" s="73">
        <v>5</v>
      </c>
      <c r="H28" s="73">
        <v>2.5</v>
      </c>
      <c r="I28" s="73">
        <v>5</v>
      </c>
      <c r="J28" s="73">
        <v>0</v>
      </c>
      <c r="K28" s="73">
        <v>2.5</v>
      </c>
      <c r="L28" s="73">
        <v>5</v>
      </c>
      <c r="M28" s="73">
        <v>2.5</v>
      </c>
      <c r="N28" s="73">
        <v>5</v>
      </c>
      <c r="O28" s="73">
        <v>2.5</v>
      </c>
      <c r="P28" s="73">
        <v>5</v>
      </c>
      <c r="Q28" s="73">
        <v>2.5</v>
      </c>
      <c r="R28" s="60">
        <v>40</v>
      </c>
      <c r="S28" s="61">
        <f t="shared" si="9"/>
        <v>10</v>
      </c>
      <c r="T28" s="59">
        <f t="shared" si="10"/>
        <v>7.5</v>
      </c>
      <c r="U28" s="59">
        <f t="shared" si="2"/>
        <v>12.5</v>
      </c>
      <c r="V28" s="62">
        <f t="shared" si="3"/>
        <v>10</v>
      </c>
    </row>
    <row r="29" spans="2:22" x14ac:dyDescent="0.25">
      <c r="B29" s="16"/>
      <c r="C29" s="17"/>
      <c r="D29" s="74"/>
      <c r="E29" s="64" t="s">
        <v>50</v>
      </c>
      <c r="F29" s="73">
        <v>0</v>
      </c>
      <c r="G29" s="73">
        <v>2</v>
      </c>
      <c r="H29" s="73">
        <v>0</v>
      </c>
      <c r="I29" s="73">
        <v>2</v>
      </c>
      <c r="J29" s="73">
        <v>0</v>
      </c>
      <c r="K29" s="73">
        <v>2</v>
      </c>
      <c r="L29" s="75">
        <v>0</v>
      </c>
      <c r="M29" s="73">
        <v>2</v>
      </c>
      <c r="N29" s="73">
        <v>0</v>
      </c>
      <c r="O29" s="73">
        <v>2</v>
      </c>
      <c r="P29" s="73">
        <v>0</v>
      </c>
      <c r="Q29" s="73">
        <v>2</v>
      </c>
      <c r="R29" s="60">
        <v>12</v>
      </c>
      <c r="S29" s="61">
        <f t="shared" si="9"/>
        <v>2</v>
      </c>
      <c r="T29" s="59">
        <f t="shared" si="10"/>
        <v>4</v>
      </c>
      <c r="U29" s="59">
        <f t="shared" si="2"/>
        <v>2</v>
      </c>
      <c r="V29" s="62">
        <f t="shared" si="3"/>
        <v>4</v>
      </c>
    </row>
    <row r="30" spans="2:22" ht="15.75" thickBot="1" x14ac:dyDescent="0.3">
      <c r="B30" s="16"/>
      <c r="C30" s="17"/>
      <c r="D30" s="76"/>
      <c r="E30" s="66" t="s">
        <v>51</v>
      </c>
      <c r="F30" s="73">
        <v>4.5075000000000012</v>
      </c>
      <c r="G30" s="73">
        <v>4.8149999999999995</v>
      </c>
      <c r="H30" s="73">
        <v>4.3837499999999991</v>
      </c>
      <c r="I30" s="73">
        <v>5.0212500000000002</v>
      </c>
      <c r="J30" s="73">
        <v>4.9349999999999987</v>
      </c>
      <c r="K30" s="73">
        <v>4.5112499999999986</v>
      </c>
      <c r="L30" s="73">
        <v>5.0287500000000005</v>
      </c>
      <c r="M30" s="73">
        <v>4.5824999999999996</v>
      </c>
      <c r="N30" s="73">
        <v>4.2037500000000003</v>
      </c>
      <c r="O30" s="73">
        <v>4.7099999999999991</v>
      </c>
      <c r="P30" s="73">
        <v>4.2937499999999993</v>
      </c>
      <c r="Q30" s="73">
        <v>4.7250000000000005</v>
      </c>
      <c r="R30" s="60">
        <v>55.717499999999994</v>
      </c>
      <c r="S30" s="61">
        <f t="shared" si="9"/>
        <v>13.706250000000001</v>
      </c>
      <c r="T30" s="59">
        <f t="shared" si="10"/>
        <v>14.467499999999998</v>
      </c>
      <c r="U30" s="59">
        <f t="shared" si="2"/>
        <v>13.815000000000001</v>
      </c>
      <c r="V30" s="62">
        <f t="shared" si="3"/>
        <v>13.728749999999998</v>
      </c>
    </row>
    <row r="31" spans="2:22" ht="15.75" thickBot="1" x14ac:dyDescent="0.3">
      <c r="B31" s="16"/>
      <c r="C31" s="28"/>
      <c r="D31" s="230" t="s">
        <v>52</v>
      </c>
      <c r="E31" s="231"/>
      <c r="F31" s="67">
        <f>SUM(F27:F30)</f>
        <v>26.0075</v>
      </c>
      <c r="G31" s="67">
        <f t="shared" ref="G31:Q31" si="12">SUM(G27:G30)</f>
        <v>37.814999999999998</v>
      </c>
      <c r="H31" s="67">
        <f t="shared" si="12"/>
        <v>24.883749999999999</v>
      </c>
      <c r="I31" s="67">
        <f t="shared" si="12"/>
        <v>31.021250000000002</v>
      </c>
      <c r="J31" s="67">
        <f t="shared" si="12"/>
        <v>23.934999999999999</v>
      </c>
      <c r="K31" s="67">
        <f t="shared" si="12"/>
        <v>27.011249999999997</v>
      </c>
      <c r="L31" s="67">
        <f t="shared" si="12"/>
        <v>28.028750000000002</v>
      </c>
      <c r="M31" s="67">
        <f t="shared" si="12"/>
        <v>28.0825</v>
      </c>
      <c r="N31" s="67">
        <f t="shared" si="12"/>
        <v>27.203749999999999</v>
      </c>
      <c r="O31" s="67">
        <f t="shared" si="12"/>
        <v>27.21</v>
      </c>
      <c r="P31" s="67">
        <f t="shared" si="12"/>
        <v>27.293749999999999</v>
      </c>
      <c r="Q31" s="67">
        <f t="shared" si="12"/>
        <v>28.225000000000001</v>
      </c>
      <c r="R31" s="68">
        <f>SUM(F31:Q31)</f>
        <v>336.71749999999997</v>
      </c>
      <c r="S31" s="69">
        <f t="shared" si="9"/>
        <v>88.706249999999997</v>
      </c>
      <c r="T31" s="67">
        <f t="shared" si="10"/>
        <v>81.967500000000001</v>
      </c>
      <c r="U31" s="67">
        <f t="shared" si="2"/>
        <v>83.314999999999998</v>
      </c>
      <c r="V31" s="70">
        <f t="shared" si="3"/>
        <v>82.728749999999991</v>
      </c>
    </row>
    <row r="32" spans="2:22" x14ac:dyDescent="0.25">
      <c r="B32" s="16"/>
      <c r="C32" s="17"/>
      <c r="D32" s="77" t="s">
        <v>53</v>
      </c>
      <c r="E32" s="78" t="s">
        <v>54</v>
      </c>
      <c r="F32" s="73">
        <v>54.000000000000021</v>
      </c>
      <c r="G32" s="73">
        <v>56.700000000000024</v>
      </c>
      <c r="H32" s="73">
        <v>51.300000000000018</v>
      </c>
      <c r="I32" s="73">
        <v>59.400000000000027</v>
      </c>
      <c r="J32" s="73">
        <v>56.700000000000024</v>
      </c>
      <c r="K32" s="73">
        <v>54.000000000000021</v>
      </c>
      <c r="L32" s="73">
        <v>59.400000000000027</v>
      </c>
      <c r="M32" s="73">
        <v>54.000000000000021</v>
      </c>
      <c r="N32" s="73">
        <v>51.300000000000018</v>
      </c>
      <c r="O32" s="73">
        <v>54.000000000000021</v>
      </c>
      <c r="P32" s="73">
        <v>51.300000000000018</v>
      </c>
      <c r="Q32" s="73">
        <v>54.000000000000021</v>
      </c>
      <c r="R32" s="60">
        <v>656.10000000000025</v>
      </c>
      <c r="S32" s="61">
        <f t="shared" si="9"/>
        <v>162.00000000000006</v>
      </c>
      <c r="T32" s="59">
        <f t="shared" si="10"/>
        <v>170.10000000000008</v>
      </c>
      <c r="U32" s="59">
        <f t="shared" si="2"/>
        <v>164.70000000000007</v>
      </c>
      <c r="V32" s="62">
        <f t="shared" si="3"/>
        <v>159.30000000000007</v>
      </c>
    </row>
    <row r="33" spans="2:22" ht="15.75" thickBot="1" x14ac:dyDescent="0.3">
      <c r="B33" s="16"/>
      <c r="C33" s="17"/>
      <c r="D33" s="65"/>
      <c r="E33" s="79" t="s">
        <v>55</v>
      </c>
      <c r="F33" s="73">
        <v>41.000000000000007</v>
      </c>
      <c r="G33" s="73">
        <v>41.000000000000007</v>
      </c>
      <c r="H33" s="73">
        <v>36.900000000000006</v>
      </c>
      <c r="I33" s="73">
        <v>45.100000000000009</v>
      </c>
      <c r="J33" s="73">
        <v>45.100000000000009</v>
      </c>
      <c r="K33" s="73">
        <v>36.900000000000006</v>
      </c>
      <c r="L33" s="73">
        <v>41.000000000000007</v>
      </c>
      <c r="M33" s="73">
        <v>41.000000000000007</v>
      </c>
      <c r="N33" s="73">
        <v>45.100000000000009</v>
      </c>
      <c r="O33" s="73">
        <v>41.000000000000007</v>
      </c>
      <c r="P33" s="73">
        <v>41.000000000000007</v>
      </c>
      <c r="Q33" s="73">
        <v>36.900000000000006</v>
      </c>
      <c r="R33" s="60">
        <v>492.00000000000011</v>
      </c>
      <c r="S33" s="61">
        <f t="shared" si="9"/>
        <v>118.90000000000002</v>
      </c>
      <c r="T33" s="59">
        <f t="shared" si="10"/>
        <v>127.10000000000002</v>
      </c>
      <c r="U33" s="59">
        <f t="shared" si="2"/>
        <v>127.10000000000002</v>
      </c>
      <c r="V33" s="62">
        <f t="shared" si="3"/>
        <v>118.90000000000002</v>
      </c>
    </row>
    <row r="34" spans="2:22" ht="15.75" thickBot="1" x14ac:dyDescent="0.3">
      <c r="B34" s="16"/>
      <c r="C34" s="28"/>
      <c r="D34" s="230" t="s">
        <v>56</v>
      </c>
      <c r="E34" s="231"/>
      <c r="F34" s="67">
        <f>SUM(F32:F33)</f>
        <v>95.000000000000028</v>
      </c>
      <c r="G34" s="67">
        <f t="shared" ref="G34:Q34" si="13">SUM(G32:G33)</f>
        <v>97.700000000000031</v>
      </c>
      <c r="H34" s="67">
        <f t="shared" si="13"/>
        <v>88.200000000000017</v>
      </c>
      <c r="I34" s="67">
        <f t="shared" si="13"/>
        <v>104.50000000000003</v>
      </c>
      <c r="J34" s="67">
        <f t="shared" si="13"/>
        <v>101.80000000000004</v>
      </c>
      <c r="K34" s="67">
        <f t="shared" si="13"/>
        <v>90.900000000000034</v>
      </c>
      <c r="L34" s="67">
        <f t="shared" si="13"/>
        <v>100.40000000000003</v>
      </c>
      <c r="M34" s="67">
        <f t="shared" si="13"/>
        <v>95.000000000000028</v>
      </c>
      <c r="N34" s="67">
        <f t="shared" si="13"/>
        <v>96.400000000000034</v>
      </c>
      <c r="O34" s="67">
        <f t="shared" si="13"/>
        <v>95.000000000000028</v>
      </c>
      <c r="P34" s="67">
        <f t="shared" si="13"/>
        <v>92.300000000000026</v>
      </c>
      <c r="Q34" s="67">
        <f t="shared" si="13"/>
        <v>90.900000000000034</v>
      </c>
      <c r="R34" s="68">
        <f>SUM(F34:Q34)</f>
        <v>1148.1000000000004</v>
      </c>
      <c r="S34" s="69">
        <f t="shared" si="9"/>
        <v>280.90000000000009</v>
      </c>
      <c r="T34" s="67">
        <f t="shared" si="10"/>
        <v>297.2000000000001</v>
      </c>
      <c r="U34" s="67">
        <f t="shared" si="2"/>
        <v>291.80000000000007</v>
      </c>
      <c r="V34" s="70">
        <f t="shared" si="3"/>
        <v>278.2000000000001</v>
      </c>
    </row>
    <row r="35" spans="2:22" x14ac:dyDescent="0.25">
      <c r="B35" s="16"/>
      <c r="C35" s="17"/>
      <c r="D35" s="77" t="s">
        <v>57</v>
      </c>
      <c r="E35" s="78" t="s">
        <v>58</v>
      </c>
      <c r="F35" s="55">
        <v>4</v>
      </c>
      <c r="G35" s="53">
        <v>4</v>
      </c>
      <c r="H35" s="53">
        <v>8</v>
      </c>
      <c r="I35" s="53">
        <v>4</v>
      </c>
      <c r="J35" s="53">
        <v>8</v>
      </c>
      <c r="K35" s="53">
        <v>0</v>
      </c>
      <c r="L35" s="53">
        <v>8</v>
      </c>
      <c r="M35" s="53">
        <v>4</v>
      </c>
      <c r="N35" s="53">
        <v>8</v>
      </c>
      <c r="O35" s="53">
        <v>0</v>
      </c>
      <c r="P35" s="53">
        <v>4</v>
      </c>
      <c r="Q35" s="53">
        <v>8</v>
      </c>
      <c r="R35" s="54">
        <v>60</v>
      </c>
      <c r="S35" s="55">
        <f t="shared" si="9"/>
        <v>16</v>
      </c>
      <c r="T35" s="53">
        <f t="shared" si="10"/>
        <v>12</v>
      </c>
      <c r="U35" s="53">
        <f t="shared" si="2"/>
        <v>20</v>
      </c>
      <c r="V35" s="56">
        <f t="shared" si="3"/>
        <v>12</v>
      </c>
    </row>
    <row r="36" spans="2:22" x14ac:dyDescent="0.25">
      <c r="B36" s="16"/>
      <c r="C36" s="17"/>
      <c r="D36" s="80"/>
      <c r="E36" s="81" t="s">
        <v>59</v>
      </c>
      <c r="F36" s="61">
        <v>7.06</v>
      </c>
      <c r="G36" s="59">
        <v>3.53</v>
      </c>
      <c r="H36" s="59">
        <v>3.53</v>
      </c>
      <c r="I36" s="59">
        <v>7.06</v>
      </c>
      <c r="J36" s="59">
        <v>3.53</v>
      </c>
      <c r="K36" s="59">
        <v>7.06</v>
      </c>
      <c r="L36" s="59">
        <v>3.53</v>
      </c>
      <c r="M36" s="59">
        <v>7.06</v>
      </c>
      <c r="N36" s="59">
        <v>3.53</v>
      </c>
      <c r="O36" s="59">
        <v>7.06</v>
      </c>
      <c r="P36" s="59">
        <v>3.53</v>
      </c>
      <c r="Q36" s="59">
        <v>3.53</v>
      </c>
      <c r="R36" s="60">
        <v>60.010000000000005</v>
      </c>
      <c r="S36" s="61">
        <f t="shared" si="9"/>
        <v>14.12</v>
      </c>
      <c r="T36" s="59">
        <f t="shared" si="10"/>
        <v>17.649999999999999</v>
      </c>
      <c r="U36" s="59">
        <f t="shared" si="2"/>
        <v>14.12</v>
      </c>
      <c r="V36" s="62">
        <f t="shared" si="3"/>
        <v>14.12</v>
      </c>
    </row>
    <row r="37" spans="2:22" ht="15.75" thickBot="1" x14ac:dyDescent="0.3">
      <c r="B37" s="16"/>
      <c r="C37" s="17"/>
      <c r="D37" s="76"/>
      <c r="E37" s="79" t="s">
        <v>60</v>
      </c>
      <c r="F37" s="61">
        <v>0</v>
      </c>
      <c r="G37" s="59">
        <v>2</v>
      </c>
      <c r="H37" s="59">
        <v>0</v>
      </c>
      <c r="I37" s="59">
        <v>2</v>
      </c>
      <c r="J37" s="59">
        <v>0</v>
      </c>
      <c r="K37" s="59">
        <v>2</v>
      </c>
      <c r="L37" s="59">
        <v>0</v>
      </c>
      <c r="M37" s="59">
        <v>2</v>
      </c>
      <c r="N37" s="59">
        <v>0</v>
      </c>
      <c r="O37" s="59">
        <v>2</v>
      </c>
      <c r="P37" s="59">
        <v>0</v>
      </c>
      <c r="Q37" s="59">
        <v>2</v>
      </c>
      <c r="R37" s="60">
        <v>12</v>
      </c>
      <c r="S37" s="61">
        <f t="shared" si="9"/>
        <v>2</v>
      </c>
      <c r="T37" s="59">
        <f t="shared" si="10"/>
        <v>4</v>
      </c>
      <c r="U37" s="59">
        <f t="shared" si="2"/>
        <v>2</v>
      </c>
      <c r="V37" s="62">
        <f t="shared" si="3"/>
        <v>4</v>
      </c>
    </row>
    <row r="38" spans="2:22" ht="15.75" thickBot="1" x14ac:dyDescent="0.3">
      <c r="B38" s="16"/>
      <c r="C38" s="28"/>
      <c r="D38" s="232" t="s">
        <v>57</v>
      </c>
      <c r="E38" s="233"/>
      <c r="F38" s="69">
        <f>SUM(F35:F37)</f>
        <v>11.059999999999999</v>
      </c>
      <c r="G38" s="67">
        <f t="shared" ref="G38:Q38" si="14">SUM(G35:G37)</f>
        <v>9.5299999999999994</v>
      </c>
      <c r="H38" s="67">
        <f t="shared" si="14"/>
        <v>11.53</v>
      </c>
      <c r="I38" s="67">
        <f t="shared" si="14"/>
        <v>13.059999999999999</v>
      </c>
      <c r="J38" s="67">
        <f t="shared" si="14"/>
        <v>11.53</v>
      </c>
      <c r="K38" s="67">
        <f t="shared" si="14"/>
        <v>9.0599999999999987</v>
      </c>
      <c r="L38" s="67">
        <f t="shared" si="14"/>
        <v>11.53</v>
      </c>
      <c r="M38" s="67">
        <f t="shared" si="14"/>
        <v>13.059999999999999</v>
      </c>
      <c r="N38" s="67">
        <f t="shared" si="14"/>
        <v>11.53</v>
      </c>
      <c r="O38" s="67">
        <f t="shared" si="14"/>
        <v>9.0599999999999987</v>
      </c>
      <c r="P38" s="67">
        <f t="shared" si="14"/>
        <v>7.5299999999999994</v>
      </c>
      <c r="Q38" s="67">
        <f t="shared" si="14"/>
        <v>13.53</v>
      </c>
      <c r="R38" s="68">
        <f>SUM(F38:Q38)</f>
        <v>132.01</v>
      </c>
      <c r="S38" s="69">
        <f t="shared" si="9"/>
        <v>32.119999999999997</v>
      </c>
      <c r="T38" s="67">
        <f t="shared" si="10"/>
        <v>33.649999999999991</v>
      </c>
      <c r="U38" s="67">
        <f t="shared" si="2"/>
        <v>36.119999999999997</v>
      </c>
      <c r="V38" s="70">
        <f t="shared" si="3"/>
        <v>30.119999999999997</v>
      </c>
    </row>
    <row r="39" spans="2:22" ht="15.75" thickBot="1" x14ac:dyDescent="0.3">
      <c r="B39" s="16"/>
      <c r="C39" s="28"/>
      <c r="D39" s="234" t="s">
        <v>61</v>
      </c>
      <c r="E39" s="235"/>
      <c r="F39" s="69">
        <f>F26+F31+F34+F38</f>
        <v>563.46221510204077</v>
      </c>
      <c r="G39" s="67">
        <f t="shared" ref="G39:Q39" si="15">G26+G31+G34+G38</f>
        <v>580.20779918367339</v>
      </c>
      <c r="H39" s="67">
        <f t="shared" si="15"/>
        <v>625.5837499999999</v>
      </c>
      <c r="I39" s="67">
        <f t="shared" si="15"/>
        <v>755.25943681059221</v>
      </c>
      <c r="J39" s="67">
        <f t="shared" si="15"/>
        <v>587.20681318940808</v>
      </c>
      <c r="K39" s="67">
        <f t="shared" si="15"/>
        <v>551.38943623383193</v>
      </c>
      <c r="L39" s="67">
        <f t="shared" si="15"/>
        <v>598.90284063785202</v>
      </c>
      <c r="M39" s="67">
        <f t="shared" si="15"/>
        <v>563.80022312831682</v>
      </c>
      <c r="N39" s="67">
        <f t="shared" si="15"/>
        <v>531.10595618651905</v>
      </c>
      <c r="O39" s="67">
        <f t="shared" si="15"/>
        <v>548.39779381348114</v>
      </c>
      <c r="P39" s="67">
        <f t="shared" si="15"/>
        <v>504.45375000000001</v>
      </c>
      <c r="Q39" s="67">
        <f t="shared" si="15"/>
        <v>552.58500000000026</v>
      </c>
      <c r="R39" s="68">
        <f>SUM(F39:Q39)</f>
        <v>6962.3550142857148</v>
      </c>
      <c r="S39" s="69">
        <f t="shared" si="9"/>
        <v>1769.2537642857142</v>
      </c>
      <c r="T39" s="67">
        <f t="shared" si="10"/>
        <v>1893.8556862338323</v>
      </c>
      <c r="U39" s="67">
        <f t="shared" si="2"/>
        <v>1693.8090199526878</v>
      </c>
      <c r="V39" s="70">
        <f t="shared" si="3"/>
        <v>1605.4365438134814</v>
      </c>
    </row>
    <row r="40" spans="2:22" ht="15.75" thickBot="1" x14ac:dyDescent="0.3">
      <c r="B40" s="16"/>
      <c r="C40" s="236" t="s">
        <v>62</v>
      </c>
      <c r="D40" s="237"/>
      <c r="E40" s="237"/>
      <c r="F40" s="82">
        <v>116</v>
      </c>
      <c r="G40" s="83">
        <v>121</v>
      </c>
      <c r="H40" s="83">
        <v>110</v>
      </c>
      <c r="I40" s="83">
        <v>127</v>
      </c>
      <c r="J40" s="83">
        <v>121</v>
      </c>
      <c r="K40" s="83">
        <v>110</v>
      </c>
      <c r="L40" s="83">
        <v>127</v>
      </c>
      <c r="M40" s="83">
        <v>116</v>
      </c>
      <c r="N40" s="83">
        <v>107</v>
      </c>
      <c r="O40" s="83">
        <v>113</v>
      </c>
      <c r="P40" s="83">
        <v>110</v>
      </c>
      <c r="Q40" s="83">
        <v>115</v>
      </c>
      <c r="R40" s="84">
        <f>SUM(F40:Q40)</f>
        <v>1393</v>
      </c>
      <c r="S40" s="82">
        <f t="shared" si="9"/>
        <v>347</v>
      </c>
      <c r="T40" s="83">
        <f t="shared" si="10"/>
        <v>358</v>
      </c>
      <c r="U40" s="83">
        <f t="shared" si="2"/>
        <v>350</v>
      </c>
      <c r="V40" s="85">
        <f t="shared" si="3"/>
        <v>338</v>
      </c>
    </row>
    <row r="41" spans="2:22" ht="15.75" thickBot="1" x14ac:dyDescent="0.3">
      <c r="B41" s="16"/>
      <c r="C41" s="236" t="s">
        <v>63</v>
      </c>
      <c r="D41" s="237"/>
      <c r="E41" s="237"/>
      <c r="F41" s="82">
        <v>106</v>
      </c>
      <c r="G41" s="83">
        <v>111</v>
      </c>
      <c r="H41" s="83">
        <v>101</v>
      </c>
      <c r="I41" s="83">
        <v>117</v>
      </c>
      <c r="J41" s="83">
        <v>111</v>
      </c>
      <c r="K41" s="83">
        <v>101</v>
      </c>
      <c r="L41" s="83">
        <v>117</v>
      </c>
      <c r="M41" s="83">
        <v>106</v>
      </c>
      <c r="N41" s="83">
        <v>98</v>
      </c>
      <c r="O41" s="83">
        <v>103</v>
      </c>
      <c r="P41" s="83">
        <v>101</v>
      </c>
      <c r="Q41" s="83">
        <v>105</v>
      </c>
      <c r="R41" s="84">
        <f>SUM(F41:Q41)</f>
        <v>1277</v>
      </c>
      <c r="S41" s="82">
        <f t="shared" si="9"/>
        <v>318</v>
      </c>
      <c r="T41" s="83">
        <f t="shared" si="10"/>
        <v>329</v>
      </c>
      <c r="U41" s="83">
        <f t="shared" si="2"/>
        <v>321</v>
      </c>
      <c r="V41" s="85">
        <f t="shared" si="3"/>
        <v>309</v>
      </c>
    </row>
    <row r="42" spans="2:22" ht="15.75" thickBot="1" x14ac:dyDescent="0.3">
      <c r="B42" s="36"/>
      <c r="C42" s="220" t="s">
        <v>64</v>
      </c>
      <c r="D42" s="221"/>
      <c r="E42" s="221"/>
      <c r="F42" s="69">
        <f t="shared" ref="F42:Q42" si="16">F39+F40+F41</f>
        <v>785.46221510204077</v>
      </c>
      <c r="G42" s="67">
        <f t="shared" si="16"/>
        <v>812.20779918367339</v>
      </c>
      <c r="H42" s="67">
        <f t="shared" si="16"/>
        <v>836.5837499999999</v>
      </c>
      <c r="I42" s="67">
        <f t="shared" si="16"/>
        <v>999.25943681059221</v>
      </c>
      <c r="J42" s="67">
        <f t="shared" si="16"/>
        <v>819.20681318940808</v>
      </c>
      <c r="K42" s="67">
        <f t="shared" si="16"/>
        <v>762.38943623383193</v>
      </c>
      <c r="L42" s="67">
        <f t="shared" si="16"/>
        <v>842.90284063785202</v>
      </c>
      <c r="M42" s="67">
        <f t="shared" si="16"/>
        <v>785.80022312831682</v>
      </c>
      <c r="N42" s="67">
        <f t="shared" si="16"/>
        <v>736.10595618651905</v>
      </c>
      <c r="O42" s="67">
        <f t="shared" si="16"/>
        <v>764.39779381348114</v>
      </c>
      <c r="P42" s="67">
        <f t="shared" si="16"/>
        <v>715.45375000000001</v>
      </c>
      <c r="Q42" s="70">
        <f t="shared" si="16"/>
        <v>772.58500000000026</v>
      </c>
      <c r="R42" s="68">
        <f>SUM(F42:Q42)</f>
        <v>9632.3550142857184</v>
      </c>
      <c r="S42" s="69">
        <f t="shared" si="9"/>
        <v>2434.2537642857142</v>
      </c>
      <c r="T42" s="67">
        <f t="shared" si="10"/>
        <v>2580.8556862338323</v>
      </c>
      <c r="U42" s="67">
        <f t="shared" si="2"/>
        <v>2364.8090199526878</v>
      </c>
      <c r="V42" s="70">
        <f t="shared" si="3"/>
        <v>2252.4365438134814</v>
      </c>
    </row>
    <row r="43" spans="2:22" ht="15.75" thickBot="1" x14ac:dyDescent="0.3">
      <c r="D43" s="86" t="s">
        <v>65</v>
      </c>
      <c r="E43" s="86"/>
      <c r="S43" s="87">
        <f>S39+S40+S41</f>
        <v>2434.2537642857142</v>
      </c>
      <c r="T43" s="87">
        <f>T39+T40+T41</f>
        <v>2580.8556862338323</v>
      </c>
      <c r="U43" s="87">
        <f>U39+U40+U41</f>
        <v>2364.8090199526878</v>
      </c>
      <c r="V43" s="87">
        <f>V39+V40+V41</f>
        <v>2252.4365438134814</v>
      </c>
    </row>
    <row r="44" spans="2:22" ht="15.75" hidden="1" thickBot="1" x14ac:dyDescent="0.3">
      <c r="D44" s="88"/>
      <c r="E44" s="89"/>
      <c r="F44" s="90">
        <v>22</v>
      </c>
      <c r="G44" s="90">
        <v>23</v>
      </c>
      <c r="H44" s="90">
        <v>20</v>
      </c>
      <c r="I44" s="90">
        <v>23</v>
      </c>
      <c r="J44" s="90">
        <v>22</v>
      </c>
      <c r="K44" s="90">
        <v>21</v>
      </c>
      <c r="L44" s="90">
        <v>23</v>
      </c>
      <c r="M44" s="90">
        <v>21</v>
      </c>
      <c r="N44" s="90">
        <v>22</v>
      </c>
      <c r="O44" s="90">
        <v>23</v>
      </c>
      <c r="P44" s="91">
        <v>20</v>
      </c>
      <c r="Q44" s="92">
        <v>21</v>
      </c>
      <c r="R44" s="93">
        <f>SUM(F44:Q44)</f>
        <v>261</v>
      </c>
      <c r="S44" s="93">
        <f>S52+S53</f>
        <v>4884</v>
      </c>
      <c r="T44" s="93">
        <f>T52+T53</f>
        <v>4958</v>
      </c>
      <c r="U44" s="93">
        <f>U52+U53</f>
        <v>4958</v>
      </c>
      <c r="V44" s="93">
        <f>V52+V53</f>
        <v>4808</v>
      </c>
    </row>
    <row r="45" spans="2:22" ht="15.75" thickBot="1" x14ac:dyDescent="0.3">
      <c r="B45" s="2" t="s">
        <v>38</v>
      </c>
      <c r="C45" s="3" t="s">
        <v>1</v>
      </c>
      <c r="D45" s="3" t="s">
        <v>2</v>
      </c>
      <c r="E45" s="94" t="s">
        <v>39</v>
      </c>
      <c r="F45" s="39" t="s">
        <v>3</v>
      </c>
      <c r="G45" s="39" t="s">
        <v>4</v>
      </c>
      <c r="H45" s="39" t="s">
        <v>5</v>
      </c>
      <c r="I45" s="39" t="s">
        <v>6</v>
      </c>
      <c r="J45" s="39" t="s">
        <v>7</v>
      </c>
      <c r="K45" s="39" t="s">
        <v>8</v>
      </c>
      <c r="L45" s="39" t="s">
        <v>9</v>
      </c>
      <c r="M45" s="39" t="s">
        <v>10</v>
      </c>
      <c r="N45" s="39" t="s">
        <v>11</v>
      </c>
      <c r="O45" s="39" t="s">
        <v>12</v>
      </c>
      <c r="P45" s="39" t="s">
        <v>13</v>
      </c>
      <c r="Q45" s="39" t="s">
        <v>14</v>
      </c>
      <c r="R45" s="7" t="s">
        <v>15</v>
      </c>
      <c r="S45" s="38" t="s">
        <v>16</v>
      </c>
      <c r="T45" s="39" t="s">
        <v>17</v>
      </c>
      <c r="U45" s="39" t="s">
        <v>18</v>
      </c>
      <c r="V45" s="40" t="s">
        <v>19</v>
      </c>
    </row>
    <row r="46" spans="2:22" x14ac:dyDescent="0.25">
      <c r="B46" s="10" t="s">
        <v>37</v>
      </c>
      <c r="C46" s="95" t="s">
        <v>40</v>
      </c>
      <c r="D46" s="96"/>
      <c r="E46" s="97" t="s">
        <v>41</v>
      </c>
      <c r="F46" s="98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70</v>
      </c>
      <c r="P46" s="99">
        <v>0</v>
      </c>
      <c r="Q46" s="100">
        <v>0</v>
      </c>
      <c r="R46" s="101">
        <f>SUM(F46:Q46)</f>
        <v>70</v>
      </c>
      <c r="S46" s="12">
        <f t="shared" ref="S46:S48" si="17">SUM(F46:H46)</f>
        <v>0</v>
      </c>
      <c r="T46" s="13">
        <f t="shared" ref="T46:T48" si="18">SUM(I46:K46)</f>
        <v>0</v>
      </c>
      <c r="U46" s="13">
        <f t="shared" ref="U46:U48" si="19">SUM(L46:N46)</f>
        <v>0</v>
      </c>
      <c r="V46" s="15">
        <f t="shared" ref="V46:V48" si="20">SUM(O46:Q46)</f>
        <v>70</v>
      </c>
    </row>
    <row r="47" spans="2:22" x14ac:dyDescent="0.25">
      <c r="B47" s="102"/>
      <c r="C47" s="103"/>
      <c r="D47" s="96"/>
      <c r="E47" s="104" t="s">
        <v>54</v>
      </c>
      <c r="F47" s="105">
        <v>0</v>
      </c>
      <c r="G47" s="106">
        <v>0</v>
      </c>
      <c r="H47" s="106">
        <v>8</v>
      </c>
      <c r="I47" s="106">
        <v>7.0000000000000071</v>
      </c>
      <c r="J47" s="106">
        <v>7</v>
      </c>
      <c r="K47" s="106">
        <v>3</v>
      </c>
      <c r="L47" s="106">
        <v>3</v>
      </c>
      <c r="M47" s="106">
        <v>3</v>
      </c>
      <c r="N47" s="106">
        <v>3</v>
      </c>
      <c r="O47" s="106">
        <v>16</v>
      </c>
      <c r="P47" s="106">
        <v>11</v>
      </c>
      <c r="Q47" s="107">
        <v>3</v>
      </c>
      <c r="R47" s="108">
        <f>SUM(F47:Q47)</f>
        <v>64</v>
      </c>
      <c r="S47" s="18">
        <f t="shared" si="17"/>
        <v>8</v>
      </c>
      <c r="T47" s="19">
        <f t="shared" si="18"/>
        <v>17.000000000000007</v>
      </c>
      <c r="U47" s="19">
        <f t="shared" si="19"/>
        <v>9</v>
      </c>
      <c r="V47" s="21">
        <f t="shared" si="20"/>
        <v>30</v>
      </c>
    </row>
    <row r="48" spans="2:22" ht="15.75" thickBot="1" x14ac:dyDescent="0.3">
      <c r="B48" s="109"/>
      <c r="C48" s="110"/>
      <c r="D48" s="111"/>
      <c r="E48" s="112" t="s">
        <v>48</v>
      </c>
      <c r="F48" s="113">
        <v>0</v>
      </c>
      <c r="G48" s="114">
        <v>0</v>
      </c>
      <c r="H48" s="114">
        <v>23</v>
      </c>
      <c r="I48" s="114">
        <v>23</v>
      </c>
      <c r="J48" s="114">
        <v>22</v>
      </c>
      <c r="K48" s="114">
        <v>24</v>
      </c>
      <c r="L48" s="114">
        <v>24</v>
      </c>
      <c r="M48" s="114">
        <v>22</v>
      </c>
      <c r="N48" s="114">
        <v>24</v>
      </c>
      <c r="O48" s="114">
        <v>24</v>
      </c>
      <c r="P48" s="114">
        <v>23</v>
      </c>
      <c r="Q48" s="115">
        <v>23</v>
      </c>
      <c r="R48" s="116">
        <f>SUM(F48:Q48)</f>
        <v>232</v>
      </c>
      <c r="S48" s="117">
        <f t="shared" si="17"/>
        <v>23</v>
      </c>
      <c r="T48" s="118">
        <f t="shared" si="18"/>
        <v>69</v>
      </c>
      <c r="U48" s="118">
        <f t="shared" si="19"/>
        <v>70</v>
      </c>
      <c r="V48" s="119">
        <f t="shared" si="20"/>
        <v>70</v>
      </c>
    </row>
    <row r="49" spans="2:22" x14ac:dyDescent="0.25">
      <c r="D49" s="120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93"/>
      <c r="S49" s="93"/>
      <c r="T49" s="93"/>
      <c r="U49" s="93"/>
      <c r="V49" s="93"/>
    </row>
    <row r="50" spans="2:22" ht="15.75" thickBot="1" x14ac:dyDescent="0.3">
      <c r="D50" s="120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21"/>
      <c r="S50" s="93"/>
      <c r="T50" s="93"/>
      <c r="U50" s="93"/>
      <c r="V50" s="93"/>
    </row>
    <row r="51" spans="2:22" ht="15.75" thickBot="1" x14ac:dyDescent="0.3">
      <c r="B51" s="122" t="s">
        <v>66</v>
      </c>
      <c r="C51" s="94" t="s">
        <v>67</v>
      </c>
      <c r="D51" s="123" t="s">
        <v>68</v>
      </c>
      <c r="E51" s="3" t="s">
        <v>69</v>
      </c>
      <c r="F51" s="5" t="s">
        <v>3</v>
      </c>
      <c r="G51" s="6" t="s">
        <v>4</v>
      </c>
      <c r="H51" s="6" t="s">
        <v>5</v>
      </c>
      <c r="I51" s="6" t="s">
        <v>6</v>
      </c>
      <c r="J51" s="6" t="s">
        <v>7</v>
      </c>
      <c r="K51" s="6" t="s">
        <v>8</v>
      </c>
      <c r="L51" s="6" t="s">
        <v>9</v>
      </c>
      <c r="M51" s="6" t="s">
        <v>10</v>
      </c>
      <c r="N51" s="6" t="s">
        <v>11</v>
      </c>
      <c r="O51" s="6" t="s">
        <v>12</v>
      </c>
      <c r="P51" s="6" t="s">
        <v>13</v>
      </c>
      <c r="Q51" s="124" t="s">
        <v>14</v>
      </c>
      <c r="R51" s="125" t="s">
        <v>15</v>
      </c>
      <c r="S51" s="5" t="s">
        <v>16</v>
      </c>
      <c r="T51" s="6" t="s">
        <v>17</v>
      </c>
      <c r="U51" s="6" t="s">
        <v>18</v>
      </c>
      <c r="V51" s="124" t="s">
        <v>19</v>
      </c>
    </row>
    <row r="52" spans="2:22" x14ac:dyDescent="0.25">
      <c r="B52" s="10" t="s">
        <v>20</v>
      </c>
      <c r="C52" s="222" t="s">
        <v>70</v>
      </c>
      <c r="D52" s="224" t="s">
        <v>71</v>
      </c>
      <c r="E52" s="126" t="s">
        <v>72</v>
      </c>
      <c r="F52" s="127">
        <f t="shared" ref="F52:P61" si="21">ROUND(((F$44/$R$44)*$R52),0)</f>
        <v>1482</v>
      </c>
      <c r="G52" s="128">
        <f t="shared" si="21"/>
        <v>1549</v>
      </c>
      <c r="H52" s="128">
        <f t="shared" si="21"/>
        <v>1347</v>
      </c>
      <c r="I52" s="128">
        <f t="shared" si="21"/>
        <v>1549</v>
      </c>
      <c r="J52" s="128">
        <f t="shared" si="21"/>
        <v>1482</v>
      </c>
      <c r="K52" s="128">
        <f t="shared" si="21"/>
        <v>1414</v>
      </c>
      <c r="L52" s="128">
        <f t="shared" si="21"/>
        <v>1549</v>
      </c>
      <c r="M52" s="128">
        <f t="shared" si="21"/>
        <v>1414</v>
      </c>
      <c r="N52" s="128">
        <f t="shared" si="21"/>
        <v>1482</v>
      </c>
      <c r="O52" s="128">
        <f t="shared" si="21"/>
        <v>1549</v>
      </c>
      <c r="P52" s="128">
        <f t="shared" si="21"/>
        <v>1347</v>
      </c>
      <c r="Q52" s="129">
        <f t="shared" ref="Q52" si="22">R52-SUM(F52:P52)</f>
        <v>1412</v>
      </c>
      <c r="R52" s="129">
        <v>17576</v>
      </c>
      <c r="S52" s="127">
        <f t="shared" ref="S52:S72" si="23">SUM(F52:H52)</f>
        <v>4378</v>
      </c>
      <c r="T52" s="128">
        <f t="shared" ref="T52:T72" si="24">SUM(I52:K52)</f>
        <v>4445</v>
      </c>
      <c r="U52" s="128">
        <f t="shared" ref="U52:U72" si="25">SUM(L52:N52)</f>
        <v>4445</v>
      </c>
      <c r="V52" s="129">
        <f t="shared" ref="V52:V72" si="26">SUM(O52:Q52)</f>
        <v>4308</v>
      </c>
    </row>
    <row r="53" spans="2:22" x14ac:dyDescent="0.25">
      <c r="B53" s="102"/>
      <c r="C53" s="223"/>
      <c r="D53" s="225"/>
      <c r="E53" s="130" t="s">
        <v>73</v>
      </c>
      <c r="F53" s="131">
        <f t="shared" si="21"/>
        <v>171</v>
      </c>
      <c r="G53" s="132">
        <f t="shared" si="21"/>
        <v>179</v>
      </c>
      <c r="H53" s="132">
        <f t="shared" si="21"/>
        <v>156</v>
      </c>
      <c r="I53" s="132">
        <f t="shared" si="21"/>
        <v>179</v>
      </c>
      <c r="J53" s="132">
        <f t="shared" si="21"/>
        <v>171</v>
      </c>
      <c r="K53" s="132">
        <f t="shared" si="21"/>
        <v>163</v>
      </c>
      <c r="L53" s="132">
        <f t="shared" si="21"/>
        <v>179</v>
      </c>
      <c r="M53" s="132">
        <f t="shared" si="21"/>
        <v>163</v>
      </c>
      <c r="N53" s="132">
        <f t="shared" si="21"/>
        <v>171</v>
      </c>
      <c r="O53" s="132">
        <f t="shared" si="21"/>
        <v>179</v>
      </c>
      <c r="P53" s="132">
        <f t="shared" si="21"/>
        <v>156</v>
      </c>
      <c r="Q53" s="133">
        <f t="shared" ref="Q53" si="27">R53-SUM(F53:P53)</f>
        <v>165</v>
      </c>
      <c r="R53" s="133">
        <v>2032</v>
      </c>
      <c r="S53" s="131">
        <f t="shared" si="23"/>
        <v>506</v>
      </c>
      <c r="T53" s="132">
        <f t="shared" si="24"/>
        <v>513</v>
      </c>
      <c r="U53" s="132">
        <f t="shared" si="25"/>
        <v>513</v>
      </c>
      <c r="V53" s="133">
        <f t="shared" si="26"/>
        <v>500</v>
      </c>
    </row>
    <row r="54" spans="2:22" ht="15.75" thickBot="1" x14ac:dyDescent="0.3">
      <c r="B54" s="102"/>
      <c r="C54" s="223"/>
      <c r="D54" s="225"/>
      <c r="E54" s="134" t="s">
        <v>74</v>
      </c>
      <c r="F54" s="135">
        <f t="shared" ref="F54:Q54" si="28">F52+F53</f>
        <v>1653</v>
      </c>
      <c r="G54" s="136">
        <f t="shared" si="28"/>
        <v>1728</v>
      </c>
      <c r="H54" s="136">
        <f t="shared" si="28"/>
        <v>1503</v>
      </c>
      <c r="I54" s="136">
        <f t="shared" si="28"/>
        <v>1728</v>
      </c>
      <c r="J54" s="136">
        <f t="shared" si="28"/>
        <v>1653</v>
      </c>
      <c r="K54" s="136">
        <f t="shared" si="28"/>
        <v>1577</v>
      </c>
      <c r="L54" s="136">
        <f t="shared" si="28"/>
        <v>1728</v>
      </c>
      <c r="M54" s="136">
        <f t="shared" si="28"/>
        <v>1577</v>
      </c>
      <c r="N54" s="136">
        <f t="shared" si="28"/>
        <v>1653</v>
      </c>
      <c r="O54" s="136">
        <f t="shared" si="28"/>
        <v>1728</v>
      </c>
      <c r="P54" s="136">
        <f t="shared" si="28"/>
        <v>1503</v>
      </c>
      <c r="Q54" s="137">
        <f t="shared" si="28"/>
        <v>1577</v>
      </c>
      <c r="R54" s="137">
        <v>19608</v>
      </c>
      <c r="S54" s="138">
        <f t="shared" si="23"/>
        <v>4884</v>
      </c>
      <c r="T54" s="139">
        <f t="shared" si="24"/>
        <v>4958</v>
      </c>
      <c r="U54" s="139">
        <f t="shared" si="25"/>
        <v>4958</v>
      </c>
      <c r="V54" s="140">
        <f t="shared" si="26"/>
        <v>4808</v>
      </c>
    </row>
    <row r="55" spans="2:22" x14ac:dyDescent="0.25">
      <c r="B55" s="102"/>
      <c r="C55" s="223"/>
      <c r="D55" s="224" t="s">
        <v>75</v>
      </c>
      <c r="E55" s="126" t="s">
        <v>72</v>
      </c>
      <c r="F55" s="127">
        <f t="shared" si="21"/>
        <v>295</v>
      </c>
      <c r="G55" s="128">
        <f t="shared" si="21"/>
        <v>308</v>
      </c>
      <c r="H55" s="128">
        <f t="shared" si="21"/>
        <v>268</v>
      </c>
      <c r="I55" s="128">
        <f t="shared" si="21"/>
        <v>308</v>
      </c>
      <c r="J55" s="128">
        <f t="shared" si="21"/>
        <v>295</v>
      </c>
      <c r="K55" s="128">
        <f t="shared" si="21"/>
        <v>282</v>
      </c>
      <c r="L55" s="128">
        <f t="shared" si="21"/>
        <v>308</v>
      </c>
      <c r="M55" s="128">
        <f t="shared" si="21"/>
        <v>282</v>
      </c>
      <c r="N55" s="128">
        <f t="shared" si="21"/>
        <v>295</v>
      </c>
      <c r="O55" s="128">
        <f t="shared" si="21"/>
        <v>308</v>
      </c>
      <c r="P55" s="128">
        <f t="shared" si="21"/>
        <v>268</v>
      </c>
      <c r="Q55" s="129">
        <f t="shared" ref="Q55:Q61" si="29">R55-SUM(F55:P55)</f>
        <v>283</v>
      </c>
      <c r="R55" s="129">
        <v>3500</v>
      </c>
      <c r="S55" s="127">
        <f t="shared" si="23"/>
        <v>871</v>
      </c>
      <c r="T55" s="128">
        <f t="shared" si="24"/>
        <v>885</v>
      </c>
      <c r="U55" s="128">
        <f t="shared" si="25"/>
        <v>885</v>
      </c>
      <c r="V55" s="129">
        <f t="shared" si="26"/>
        <v>859</v>
      </c>
    </row>
    <row r="56" spans="2:22" x14ac:dyDescent="0.25">
      <c r="B56" s="102"/>
      <c r="C56" s="223"/>
      <c r="D56" s="225"/>
      <c r="E56" s="130" t="s">
        <v>73</v>
      </c>
      <c r="F56" s="131">
        <f t="shared" si="21"/>
        <v>46</v>
      </c>
      <c r="G56" s="132">
        <f t="shared" si="21"/>
        <v>48</v>
      </c>
      <c r="H56" s="132">
        <f t="shared" si="21"/>
        <v>41</v>
      </c>
      <c r="I56" s="132">
        <f t="shared" si="21"/>
        <v>48</v>
      </c>
      <c r="J56" s="132">
        <f t="shared" si="21"/>
        <v>46</v>
      </c>
      <c r="K56" s="132">
        <f t="shared" si="21"/>
        <v>43</v>
      </c>
      <c r="L56" s="132">
        <f t="shared" si="21"/>
        <v>48</v>
      </c>
      <c r="M56" s="132">
        <f t="shared" si="21"/>
        <v>43</v>
      </c>
      <c r="N56" s="132">
        <f t="shared" si="21"/>
        <v>46</v>
      </c>
      <c r="O56" s="132">
        <f t="shared" si="21"/>
        <v>48</v>
      </c>
      <c r="P56" s="132">
        <f t="shared" si="21"/>
        <v>41</v>
      </c>
      <c r="Q56" s="133">
        <f t="shared" si="29"/>
        <v>42</v>
      </c>
      <c r="R56" s="133">
        <v>540</v>
      </c>
      <c r="S56" s="131">
        <f t="shared" si="23"/>
        <v>135</v>
      </c>
      <c r="T56" s="132">
        <f t="shared" si="24"/>
        <v>137</v>
      </c>
      <c r="U56" s="132">
        <f t="shared" si="25"/>
        <v>137</v>
      </c>
      <c r="V56" s="133">
        <f t="shared" si="26"/>
        <v>131</v>
      </c>
    </row>
    <row r="57" spans="2:22" x14ac:dyDescent="0.25">
      <c r="B57" s="102"/>
      <c r="C57" s="223"/>
      <c r="D57" s="225"/>
      <c r="E57" s="130" t="s">
        <v>48</v>
      </c>
      <c r="F57" s="131">
        <f t="shared" si="21"/>
        <v>58</v>
      </c>
      <c r="G57" s="132">
        <f t="shared" si="21"/>
        <v>61</v>
      </c>
      <c r="H57" s="132">
        <f t="shared" si="21"/>
        <v>53</v>
      </c>
      <c r="I57" s="132">
        <f t="shared" si="21"/>
        <v>61</v>
      </c>
      <c r="J57" s="132">
        <f t="shared" si="21"/>
        <v>58</v>
      </c>
      <c r="K57" s="132">
        <f t="shared" si="21"/>
        <v>55</v>
      </c>
      <c r="L57" s="132">
        <f t="shared" si="21"/>
        <v>61</v>
      </c>
      <c r="M57" s="132">
        <f t="shared" si="21"/>
        <v>55</v>
      </c>
      <c r="N57" s="132">
        <f t="shared" si="21"/>
        <v>58</v>
      </c>
      <c r="O57" s="132">
        <f t="shared" si="21"/>
        <v>61</v>
      </c>
      <c r="P57" s="132">
        <f t="shared" si="21"/>
        <v>53</v>
      </c>
      <c r="Q57" s="133">
        <f t="shared" si="29"/>
        <v>53</v>
      </c>
      <c r="R57" s="133">
        <v>687</v>
      </c>
      <c r="S57" s="131">
        <f t="shared" si="23"/>
        <v>172</v>
      </c>
      <c r="T57" s="132">
        <f t="shared" si="24"/>
        <v>174</v>
      </c>
      <c r="U57" s="132">
        <f t="shared" si="25"/>
        <v>174</v>
      </c>
      <c r="V57" s="133">
        <f t="shared" si="26"/>
        <v>167</v>
      </c>
    </row>
    <row r="58" spans="2:22" x14ac:dyDescent="0.25">
      <c r="B58" s="102"/>
      <c r="C58" s="223"/>
      <c r="D58" s="225"/>
      <c r="E58" s="130" t="s">
        <v>76</v>
      </c>
      <c r="F58" s="131">
        <f t="shared" si="21"/>
        <v>20</v>
      </c>
      <c r="G58" s="132">
        <f t="shared" si="21"/>
        <v>21</v>
      </c>
      <c r="H58" s="132">
        <f t="shared" si="21"/>
        <v>18</v>
      </c>
      <c r="I58" s="132">
        <f t="shared" si="21"/>
        <v>21</v>
      </c>
      <c r="J58" s="132">
        <f t="shared" si="21"/>
        <v>20</v>
      </c>
      <c r="K58" s="132">
        <f t="shared" si="21"/>
        <v>19</v>
      </c>
      <c r="L58" s="132">
        <f t="shared" si="21"/>
        <v>21</v>
      </c>
      <c r="M58" s="132">
        <f t="shared" si="21"/>
        <v>19</v>
      </c>
      <c r="N58" s="132">
        <f t="shared" si="21"/>
        <v>20</v>
      </c>
      <c r="O58" s="132">
        <f t="shared" si="21"/>
        <v>21</v>
      </c>
      <c r="P58" s="132">
        <f t="shared" si="21"/>
        <v>18</v>
      </c>
      <c r="Q58" s="133">
        <f t="shared" si="29"/>
        <v>16</v>
      </c>
      <c r="R58" s="133">
        <v>234</v>
      </c>
      <c r="S58" s="131">
        <f t="shared" si="23"/>
        <v>59</v>
      </c>
      <c r="T58" s="132">
        <f t="shared" si="24"/>
        <v>60</v>
      </c>
      <c r="U58" s="132">
        <f t="shared" si="25"/>
        <v>60</v>
      </c>
      <c r="V58" s="133">
        <f t="shared" si="26"/>
        <v>55</v>
      </c>
    </row>
    <row r="59" spans="2:22" s="1" customFormat="1" ht="15.75" thickBot="1" x14ac:dyDescent="0.3">
      <c r="B59" s="102"/>
      <c r="C59" s="223"/>
      <c r="D59" s="225"/>
      <c r="E59" s="130" t="s">
        <v>77</v>
      </c>
      <c r="F59" s="138">
        <f t="shared" si="21"/>
        <v>53</v>
      </c>
      <c r="G59" s="139">
        <f t="shared" si="21"/>
        <v>55</v>
      </c>
      <c r="H59" s="139">
        <f t="shared" si="21"/>
        <v>48</v>
      </c>
      <c r="I59" s="139">
        <f t="shared" si="21"/>
        <v>55</v>
      </c>
      <c r="J59" s="139">
        <f t="shared" si="21"/>
        <v>53</v>
      </c>
      <c r="K59" s="139">
        <f t="shared" si="21"/>
        <v>50</v>
      </c>
      <c r="L59" s="139">
        <f t="shared" si="21"/>
        <v>55</v>
      </c>
      <c r="M59" s="139">
        <f t="shared" si="21"/>
        <v>50</v>
      </c>
      <c r="N59" s="139">
        <f t="shared" si="21"/>
        <v>53</v>
      </c>
      <c r="O59" s="139">
        <f t="shared" si="21"/>
        <v>55</v>
      </c>
      <c r="P59" s="139">
        <f t="shared" si="21"/>
        <v>48</v>
      </c>
      <c r="Q59" s="140">
        <f t="shared" si="29"/>
        <v>49</v>
      </c>
      <c r="R59" s="140">
        <v>624</v>
      </c>
      <c r="S59" s="138">
        <f t="shared" si="23"/>
        <v>156</v>
      </c>
      <c r="T59" s="139">
        <f t="shared" si="24"/>
        <v>158</v>
      </c>
      <c r="U59" s="139">
        <f t="shared" si="25"/>
        <v>158</v>
      </c>
      <c r="V59" s="140">
        <f t="shared" si="26"/>
        <v>152</v>
      </c>
    </row>
    <row r="60" spans="2:22" s="1" customFormat="1" x14ac:dyDescent="0.25">
      <c r="B60" s="102"/>
      <c r="C60" s="226" t="s">
        <v>78</v>
      </c>
      <c r="D60" s="224" t="s">
        <v>71</v>
      </c>
      <c r="E60" s="126" t="s">
        <v>79</v>
      </c>
      <c r="F60" s="141">
        <v>3168.865463450993</v>
      </c>
      <c r="G60" s="142">
        <v>3312.9957940691052</v>
      </c>
      <c r="H60" s="142">
        <v>2881.6057072885055</v>
      </c>
      <c r="I60" s="142">
        <v>3312.9957940691052</v>
      </c>
      <c r="J60" s="142">
        <v>3168.865463450993</v>
      </c>
      <c r="K60" s="142">
        <v>3025.7360379066176</v>
      </c>
      <c r="L60" s="142">
        <v>3312.9957940691052</v>
      </c>
      <c r="M60" s="142">
        <v>3025.7360379066176</v>
      </c>
      <c r="N60" s="142">
        <v>3168.865463450993</v>
      </c>
      <c r="O60" s="142">
        <v>3312.9957940691052</v>
      </c>
      <c r="P60" s="142">
        <v>2881.6057072885055</v>
      </c>
      <c r="Q60" s="143">
        <v>3026.7369429803548</v>
      </c>
      <c r="R60" s="143">
        <f>SUM(F60:Q60)</f>
        <v>37600</v>
      </c>
      <c r="S60" s="141">
        <f t="shared" si="23"/>
        <v>9363.4669648086037</v>
      </c>
      <c r="T60" s="142">
        <f t="shared" si="24"/>
        <v>9507.5972954267163</v>
      </c>
      <c r="U60" s="142">
        <f t="shared" si="25"/>
        <v>9507.5972954267163</v>
      </c>
      <c r="V60" s="143">
        <f t="shared" si="26"/>
        <v>9221.3384443379655</v>
      </c>
    </row>
    <row r="61" spans="2:22" s="1" customFormat="1" x14ac:dyDescent="0.25">
      <c r="B61" s="102"/>
      <c r="C61" s="227"/>
      <c r="D61" s="225"/>
      <c r="E61" s="130" t="s">
        <v>80</v>
      </c>
      <c r="F61" s="144">
        <f t="shared" si="21"/>
        <v>152</v>
      </c>
      <c r="G61" s="145">
        <f t="shared" si="21"/>
        <v>159</v>
      </c>
      <c r="H61" s="145">
        <f t="shared" si="21"/>
        <v>138</v>
      </c>
      <c r="I61" s="145">
        <f t="shared" si="21"/>
        <v>159</v>
      </c>
      <c r="J61" s="145">
        <f t="shared" si="21"/>
        <v>152</v>
      </c>
      <c r="K61" s="145">
        <f t="shared" si="21"/>
        <v>145</v>
      </c>
      <c r="L61" s="145">
        <f t="shared" si="21"/>
        <v>159</v>
      </c>
      <c r="M61" s="145">
        <f t="shared" si="21"/>
        <v>145</v>
      </c>
      <c r="N61" s="145">
        <f t="shared" si="21"/>
        <v>152</v>
      </c>
      <c r="O61" s="145">
        <f t="shared" si="21"/>
        <v>159</v>
      </c>
      <c r="P61" s="145">
        <f t="shared" si="21"/>
        <v>138</v>
      </c>
      <c r="Q61" s="146">
        <f t="shared" si="29"/>
        <v>142</v>
      </c>
      <c r="R61" s="146">
        <v>1800</v>
      </c>
      <c r="S61" s="144">
        <f t="shared" si="23"/>
        <v>449</v>
      </c>
      <c r="T61" s="145">
        <f t="shared" si="24"/>
        <v>456</v>
      </c>
      <c r="U61" s="145">
        <f t="shared" si="25"/>
        <v>456</v>
      </c>
      <c r="V61" s="146">
        <f t="shared" si="26"/>
        <v>439</v>
      </c>
    </row>
    <row r="62" spans="2:22" s="1" customFormat="1" ht="15.75" thickBot="1" x14ac:dyDescent="0.3">
      <c r="B62" s="102"/>
      <c r="C62" s="227"/>
      <c r="D62" s="225"/>
      <c r="E62" s="147" t="s">
        <v>74</v>
      </c>
      <c r="F62" s="148">
        <f t="shared" ref="F62:Q62" si="30">F60+F61</f>
        <v>3320.865463450993</v>
      </c>
      <c r="G62" s="149">
        <f t="shared" si="30"/>
        <v>3471.9957940691052</v>
      </c>
      <c r="H62" s="149">
        <f t="shared" si="30"/>
        <v>3019.6057072885055</v>
      </c>
      <c r="I62" s="149">
        <f t="shared" si="30"/>
        <v>3471.9957940691052</v>
      </c>
      <c r="J62" s="149">
        <f t="shared" si="30"/>
        <v>3320.865463450993</v>
      </c>
      <c r="K62" s="149">
        <f t="shared" si="30"/>
        <v>3170.7360379066176</v>
      </c>
      <c r="L62" s="149">
        <f t="shared" si="30"/>
        <v>3471.9957940691052</v>
      </c>
      <c r="M62" s="149">
        <f t="shared" si="30"/>
        <v>3170.7360379066176</v>
      </c>
      <c r="N62" s="149">
        <f t="shared" si="30"/>
        <v>3320.865463450993</v>
      </c>
      <c r="O62" s="149">
        <f t="shared" si="30"/>
        <v>3471.9957940691052</v>
      </c>
      <c r="P62" s="149">
        <f t="shared" si="30"/>
        <v>3019.6057072885055</v>
      </c>
      <c r="Q62" s="150">
        <f t="shared" si="30"/>
        <v>3168.7369429803548</v>
      </c>
      <c r="R62" s="150">
        <f>SUM(F62:Q62)</f>
        <v>39400</v>
      </c>
      <c r="S62" s="151">
        <f t="shared" si="23"/>
        <v>9812.4669648086037</v>
      </c>
      <c r="T62" s="152">
        <f t="shared" si="24"/>
        <v>9963.5972954267163</v>
      </c>
      <c r="U62" s="152">
        <f t="shared" si="25"/>
        <v>9963.5972954267163</v>
      </c>
      <c r="V62" s="153">
        <f t="shared" si="26"/>
        <v>9660.3384443379655</v>
      </c>
    </row>
    <row r="63" spans="2:22" s="1" customFormat="1" ht="15.75" customHeight="1" x14ac:dyDescent="0.25">
      <c r="B63" s="102"/>
      <c r="C63" s="227"/>
      <c r="D63" s="228" t="s">
        <v>75</v>
      </c>
      <c r="E63" s="154" t="s">
        <v>81</v>
      </c>
      <c r="F63" s="127">
        <f t="shared" ref="F63:P70" si="31">ROUND(((F$44/$R$44)*$R63),0)</f>
        <v>110</v>
      </c>
      <c r="G63" s="128">
        <f t="shared" si="31"/>
        <v>115</v>
      </c>
      <c r="H63" s="128">
        <f t="shared" si="31"/>
        <v>100</v>
      </c>
      <c r="I63" s="128">
        <f t="shared" si="31"/>
        <v>115</v>
      </c>
      <c r="J63" s="128">
        <f t="shared" si="31"/>
        <v>110</v>
      </c>
      <c r="K63" s="128">
        <f t="shared" si="31"/>
        <v>105</v>
      </c>
      <c r="L63" s="128">
        <f t="shared" si="31"/>
        <v>115</v>
      </c>
      <c r="M63" s="128">
        <f t="shared" si="31"/>
        <v>105</v>
      </c>
      <c r="N63" s="128">
        <f t="shared" si="31"/>
        <v>110</v>
      </c>
      <c r="O63" s="128">
        <f t="shared" si="31"/>
        <v>115</v>
      </c>
      <c r="P63" s="128">
        <f t="shared" si="31"/>
        <v>100</v>
      </c>
      <c r="Q63" s="129">
        <f t="shared" ref="Q63:Q67" si="32">R63-SUM(F63:P63)</f>
        <v>100</v>
      </c>
      <c r="R63" s="129">
        <v>1300</v>
      </c>
      <c r="S63" s="127">
        <f t="shared" si="23"/>
        <v>325</v>
      </c>
      <c r="T63" s="128">
        <f t="shared" si="24"/>
        <v>330</v>
      </c>
      <c r="U63" s="128">
        <f t="shared" si="25"/>
        <v>330</v>
      </c>
      <c r="V63" s="129">
        <f t="shared" si="26"/>
        <v>315</v>
      </c>
    </row>
    <row r="64" spans="2:22" s="1" customFormat="1" ht="15" customHeight="1" x14ac:dyDescent="0.25">
      <c r="B64" s="102"/>
      <c r="C64" s="227"/>
      <c r="D64" s="229"/>
      <c r="E64" s="155" t="s">
        <v>76</v>
      </c>
      <c r="F64" s="131">
        <f t="shared" si="31"/>
        <v>411</v>
      </c>
      <c r="G64" s="132">
        <f t="shared" si="31"/>
        <v>430</v>
      </c>
      <c r="H64" s="132">
        <f t="shared" si="31"/>
        <v>374</v>
      </c>
      <c r="I64" s="132">
        <f t="shared" si="31"/>
        <v>430</v>
      </c>
      <c r="J64" s="132">
        <f t="shared" si="31"/>
        <v>411</v>
      </c>
      <c r="K64" s="132">
        <f t="shared" si="31"/>
        <v>392</v>
      </c>
      <c r="L64" s="132">
        <f t="shared" si="31"/>
        <v>430</v>
      </c>
      <c r="M64" s="132">
        <f t="shared" si="31"/>
        <v>392</v>
      </c>
      <c r="N64" s="132">
        <f t="shared" si="31"/>
        <v>411</v>
      </c>
      <c r="O64" s="132">
        <f t="shared" si="31"/>
        <v>430</v>
      </c>
      <c r="P64" s="132">
        <f t="shared" si="31"/>
        <v>374</v>
      </c>
      <c r="Q64" s="133">
        <f t="shared" si="32"/>
        <v>390</v>
      </c>
      <c r="R64" s="133">
        <v>4875</v>
      </c>
      <c r="S64" s="131">
        <f t="shared" si="23"/>
        <v>1215</v>
      </c>
      <c r="T64" s="132">
        <f t="shared" si="24"/>
        <v>1233</v>
      </c>
      <c r="U64" s="132">
        <f t="shared" si="25"/>
        <v>1233</v>
      </c>
      <c r="V64" s="133">
        <f t="shared" si="26"/>
        <v>1194</v>
      </c>
    </row>
    <row r="65" spans="2:22" s="1" customFormat="1" x14ac:dyDescent="0.25">
      <c r="B65" s="102"/>
      <c r="C65" s="227"/>
      <c r="D65" s="229"/>
      <c r="E65" s="130" t="s">
        <v>77</v>
      </c>
      <c r="F65" s="131">
        <f t="shared" si="31"/>
        <v>101</v>
      </c>
      <c r="G65" s="132">
        <f t="shared" si="31"/>
        <v>106</v>
      </c>
      <c r="H65" s="132">
        <f t="shared" si="31"/>
        <v>92</v>
      </c>
      <c r="I65" s="132">
        <f t="shared" si="31"/>
        <v>106</v>
      </c>
      <c r="J65" s="132">
        <f t="shared" si="31"/>
        <v>101</v>
      </c>
      <c r="K65" s="132">
        <f t="shared" si="31"/>
        <v>97</v>
      </c>
      <c r="L65" s="132">
        <f t="shared" si="31"/>
        <v>106</v>
      </c>
      <c r="M65" s="132">
        <f t="shared" si="31"/>
        <v>97</v>
      </c>
      <c r="N65" s="132">
        <f t="shared" si="31"/>
        <v>101</v>
      </c>
      <c r="O65" s="132">
        <f t="shared" si="31"/>
        <v>106</v>
      </c>
      <c r="P65" s="132">
        <f t="shared" si="31"/>
        <v>92</v>
      </c>
      <c r="Q65" s="133">
        <f t="shared" si="32"/>
        <v>95</v>
      </c>
      <c r="R65" s="133">
        <v>1200</v>
      </c>
      <c r="S65" s="131">
        <f t="shared" si="23"/>
        <v>299</v>
      </c>
      <c r="T65" s="132">
        <f t="shared" si="24"/>
        <v>304</v>
      </c>
      <c r="U65" s="132">
        <f t="shared" si="25"/>
        <v>304</v>
      </c>
      <c r="V65" s="133">
        <f t="shared" si="26"/>
        <v>293</v>
      </c>
    </row>
    <row r="66" spans="2:22" s="1" customFormat="1" ht="15.75" thickBot="1" x14ac:dyDescent="0.3">
      <c r="B66" s="102"/>
      <c r="C66" s="227"/>
      <c r="D66" s="229"/>
      <c r="E66" s="130" t="s">
        <v>82</v>
      </c>
      <c r="F66" s="156">
        <f t="shared" si="31"/>
        <v>101</v>
      </c>
      <c r="G66" s="157">
        <f t="shared" si="31"/>
        <v>106</v>
      </c>
      <c r="H66" s="157">
        <f t="shared" si="31"/>
        <v>92</v>
      </c>
      <c r="I66" s="157">
        <f t="shared" si="31"/>
        <v>106</v>
      </c>
      <c r="J66" s="157">
        <f t="shared" si="31"/>
        <v>101</v>
      </c>
      <c r="K66" s="157">
        <f t="shared" si="31"/>
        <v>97</v>
      </c>
      <c r="L66" s="157">
        <f t="shared" si="31"/>
        <v>106</v>
      </c>
      <c r="M66" s="157">
        <f t="shared" si="31"/>
        <v>97</v>
      </c>
      <c r="N66" s="157">
        <f t="shared" si="31"/>
        <v>101</v>
      </c>
      <c r="O66" s="157">
        <f t="shared" si="31"/>
        <v>106</v>
      </c>
      <c r="P66" s="157">
        <f t="shared" si="31"/>
        <v>92</v>
      </c>
      <c r="Q66" s="158">
        <f t="shared" si="32"/>
        <v>95</v>
      </c>
      <c r="R66" s="158">
        <v>1200</v>
      </c>
      <c r="S66" s="138">
        <f t="shared" si="23"/>
        <v>299</v>
      </c>
      <c r="T66" s="139">
        <f t="shared" si="24"/>
        <v>304</v>
      </c>
      <c r="U66" s="139">
        <f t="shared" si="25"/>
        <v>304</v>
      </c>
      <c r="V66" s="140">
        <f t="shared" si="26"/>
        <v>293</v>
      </c>
    </row>
    <row r="67" spans="2:22" s="1" customFormat="1" x14ac:dyDescent="0.25">
      <c r="B67" s="102"/>
      <c r="C67" s="216" t="s">
        <v>83</v>
      </c>
      <c r="D67" s="159" t="s">
        <v>71</v>
      </c>
      <c r="E67" s="160" t="s">
        <v>84</v>
      </c>
      <c r="F67" s="161">
        <f t="shared" si="31"/>
        <v>1549</v>
      </c>
      <c r="G67" s="162">
        <f t="shared" si="31"/>
        <v>1619</v>
      </c>
      <c r="H67" s="162">
        <f t="shared" si="31"/>
        <v>1408</v>
      </c>
      <c r="I67" s="162">
        <f t="shared" si="31"/>
        <v>1619</v>
      </c>
      <c r="J67" s="162">
        <f t="shared" si="31"/>
        <v>1549</v>
      </c>
      <c r="K67" s="162">
        <f t="shared" si="31"/>
        <v>1478</v>
      </c>
      <c r="L67" s="162">
        <f t="shared" si="31"/>
        <v>1619</v>
      </c>
      <c r="M67" s="162">
        <f t="shared" si="31"/>
        <v>1478</v>
      </c>
      <c r="N67" s="162">
        <f t="shared" si="31"/>
        <v>1549</v>
      </c>
      <c r="O67" s="162">
        <f t="shared" si="31"/>
        <v>1619</v>
      </c>
      <c r="P67" s="162">
        <f t="shared" si="31"/>
        <v>1408</v>
      </c>
      <c r="Q67" s="163">
        <f t="shared" si="32"/>
        <v>1477</v>
      </c>
      <c r="R67" s="163">
        <v>18372</v>
      </c>
      <c r="S67" s="127">
        <f t="shared" si="23"/>
        <v>4576</v>
      </c>
      <c r="T67" s="128">
        <f t="shared" si="24"/>
        <v>4646</v>
      </c>
      <c r="U67" s="128">
        <f t="shared" si="25"/>
        <v>4646</v>
      </c>
      <c r="V67" s="129">
        <f t="shared" si="26"/>
        <v>4504</v>
      </c>
    </row>
    <row r="68" spans="2:22" s="1" customFormat="1" ht="15.75" thickBot="1" x14ac:dyDescent="0.3">
      <c r="B68" s="102"/>
      <c r="C68" s="217"/>
      <c r="D68" s="164" t="s">
        <v>85</v>
      </c>
      <c r="E68" s="165" t="s">
        <v>86</v>
      </c>
      <c r="F68" s="131">
        <f t="shared" si="31"/>
        <v>255</v>
      </c>
      <c r="G68" s="132">
        <f t="shared" si="31"/>
        <v>267</v>
      </c>
      <c r="H68" s="132">
        <f t="shared" si="31"/>
        <v>232</v>
      </c>
      <c r="I68" s="132">
        <f t="shared" si="31"/>
        <v>267</v>
      </c>
      <c r="J68" s="132">
        <f t="shared" si="31"/>
        <v>255</v>
      </c>
      <c r="K68" s="132">
        <f t="shared" si="31"/>
        <v>244</v>
      </c>
      <c r="L68" s="132">
        <f t="shared" si="31"/>
        <v>267</v>
      </c>
      <c r="M68" s="132">
        <f t="shared" si="31"/>
        <v>244</v>
      </c>
      <c r="N68" s="132">
        <f t="shared" si="31"/>
        <v>255</v>
      </c>
      <c r="O68" s="132">
        <f t="shared" si="31"/>
        <v>267</v>
      </c>
      <c r="P68" s="132">
        <f t="shared" si="31"/>
        <v>232</v>
      </c>
      <c r="Q68" s="133">
        <f t="shared" ref="Q68:Q70" si="33">R68-SUM(F68:P68)</f>
        <v>246</v>
      </c>
      <c r="R68" s="133">
        <v>3031</v>
      </c>
      <c r="S68" s="131">
        <f t="shared" si="23"/>
        <v>754</v>
      </c>
      <c r="T68" s="132">
        <f t="shared" si="24"/>
        <v>766</v>
      </c>
      <c r="U68" s="132">
        <f t="shared" si="25"/>
        <v>766</v>
      </c>
      <c r="V68" s="133">
        <f t="shared" si="26"/>
        <v>745</v>
      </c>
    </row>
    <row r="69" spans="2:22" s="1" customFormat="1" ht="15.75" thickBot="1" x14ac:dyDescent="0.3">
      <c r="B69" s="102"/>
      <c r="C69" s="166" t="s">
        <v>87</v>
      </c>
      <c r="D69" s="167" t="s">
        <v>71</v>
      </c>
      <c r="E69" s="168" t="s">
        <v>86</v>
      </c>
      <c r="F69" s="169">
        <f t="shared" si="31"/>
        <v>312</v>
      </c>
      <c r="G69" s="170">
        <f t="shared" si="31"/>
        <v>326</v>
      </c>
      <c r="H69" s="170">
        <f t="shared" si="31"/>
        <v>283</v>
      </c>
      <c r="I69" s="170">
        <f t="shared" si="31"/>
        <v>326</v>
      </c>
      <c r="J69" s="170">
        <f t="shared" si="31"/>
        <v>312</v>
      </c>
      <c r="K69" s="170">
        <f t="shared" si="31"/>
        <v>297</v>
      </c>
      <c r="L69" s="170">
        <f t="shared" si="31"/>
        <v>326</v>
      </c>
      <c r="M69" s="170">
        <f t="shared" si="31"/>
        <v>297</v>
      </c>
      <c r="N69" s="170">
        <f t="shared" si="31"/>
        <v>312</v>
      </c>
      <c r="O69" s="170">
        <f t="shared" si="31"/>
        <v>326</v>
      </c>
      <c r="P69" s="170">
        <f t="shared" si="31"/>
        <v>283</v>
      </c>
      <c r="Q69" s="171">
        <f t="shared" si="33"/>
        <v>296</v>
      </c>
      <c r="R69" s="171">
        <v>3696</v>
      </c>
      <c r="S69" s="172">
        <f t="shared" si="23"/>
        <v>921</v>
      </c>
      <c r="T69" s="173">
        <f t="shared" si="24"/>
        <v>935</v>
      </c>
      <c r="U69" s="173">
        <f t="shared" si="25"/>
        <v>935</v>
      </c>
      <c r="V69" s="174">
        <f t="shared" si="26"/>
        <v>905</v>
      </c>
    </row>
    <row r="70" spans="2:22" s="1" customFormat="1" ht="15.75" thickBot="1" x14ac:dyDescent="0.3">
      <c r="B70" s="102"/>
      <c r="C70" s="175" t="s">
        <v>88</v>
      </c>
      <c r="D70" s="176" t="s">
        <v>85</v>
      </c>
      <c r="E70" s="177" t="s">
        <v>86</v>
      </c>
      <c r="F70" s="172">
        <f t="shared" si="31"/>
        <v>3483</v>
      </c>
      <c r="G70" s="173">
        <f t="shared" si="31"/>
        <v>3641</v>
      </c>
      <c r="H70" s="173">
        <f t="shared" si="31"/>
        <v>3166</v>
      </c>
      <c r="I70" s="173">
        <f t="shared" si="31"/>
        <v>3641</v>
      </c>
      <c r="J70" s="173">
        <f t="shared" si="31"/>
        <v>3483</v>
      </c>
      <c r="K70" s="173">
        <f t="shared" si="31"/>
        <v>3325</v>
      </c>
      <c r="L70" s="173">
        <f t="shared" si="31"/>
        <v>3641</v>
      </c>
      <c r="M70" s="173">
        <f t="shared" si="31"/>
        <v>3325</v>
      </c>
      <c r="N70" s="173">
        <f t="shared" si="31"/>
        <v>3483</v>
      </c>
      <c r="O70" s="173">
        <f t="shared" si="31"/>
        <v>3641</v>
      </c>
      <c r="P70" s="173">
        <f t="shared" si="31"/>
        <v>3166</v>
      </c>
      <c r="Q70" s="174">
        <f t="shared" si="33"/>
        <v>3324</v>
      </c>
      <c r="R70" s="174">
        <v>41319</v>
      </c>
      <c r="S70" s="172">
        <f t="shared" si="23"/>
        <v>10290</v>
      </c>
      <c r="T70" s="173">
        <f t="shared" si="24"/>
        <v>10449</v>
      </c>
      <c r="U70" s="173">
        <f t="shared" si="25"/>
        <v>10449</v>
      </c>
      <c r="V70" s="174">
        <f t="shared" si="26"/>
        <v>10131</v>
      </c>
    </row>
    <row r="71" spans="2:22" x14ac:dyDescent="0.25">
      <c r="B71" s="102"/>
      <c r="C71" s="178"/>
      <c r="D71" s="179" t="s">
        <v>71</v>
      </c>
      <c r="E71" s="180" t="s">
        <v>15</v>
      </c>
      <c r="F71" s="181">
        <f>F54+F62+F67+F69</f>
        <v>6834.865463450993</v>
      </c>
      <c r="G71" s="182">
        <f t="shared" ref="G71:Q71" si="34">G54+G62+G67+G69</f>
        <v>7144.9957940691056</v>
      </c>
      <c r="H71" s="182">
        <f t="shared" si="34"/>
        <v>6213.6057072885051</v>
      </c>
      <c r="I71" s="182">
        <f t="shared" si="34"/>
        <v>7144.9957940691056</v>
      </c>
      <c r="J71" s="182">
        <f t="shared" si="34"/>
        <v>6834.865463450993</v>
      </c>
      <c r="K71" s="182">
        <f t="shared" si="34"/>
        <v>6522.7360379066176</v>
      </c>
      <c r="L71" s="182">
        <f t="shared" si="34"/>
        <v>7144.9957940691056</v>
      </c>
      <c r="M71" s="182">
        <f t="shared" si="34"/>
        <v>6522.7360379066176</v>
      </c>
      <c r="N71" s="182">
        <f t="shared" si="34"/>
        <v>6834.865463450993</v>
      </c>
      <c r="O71" s="182">
        <f t="shared" si="34"/>
        <v>7144.9957940691056</v>
      </c>
      <c r="P71" s="182">
        <f t="shared" si="34"/>
        <v>6213.6057072885051</v>
      </c>
      <c r="Q71" s="183">
        <f t="shared" si="34"/>
        <v>6518.7369429803548</v>
      </c>
      <c r="R71" s="184">
        <f>SUM(F71:Q71)</f>
        <v>81076</v>
      </c>
      <c r="S71" s="141">
        <f t="shared" si="23"/>
        <v>20193.466964808606</v>
      </c>
      <c r="T71" s="142">
        <f t="shared" si="24"/>
        <v>20502.597295426716</v>
      </c>
      <c r="U71" s="142">
        <f t="shared" si="25"/>
        <v>20502.597295426716</v>
      </c>
      <c r="V71" s="143">
        <f t="shared" si="26"/>
        <v>19877.338444337965</v>
      </c>
    </row>
    <row r="72" spans="2:22" ht="15.75" thickBot="1" x14ac:dyDescent="0.3">
      <c r="B72" s="109"/>
      <c r="C72" s="185"/>
      <c r="D72" s="186" t="s">
        <v>75</v>
      </c>
      <c r="E72" s="187" t="s">
        <v>15</v>
      </c>
      <c r="F72" s="117">
        <f>SUM(F55:F59)+SUM(F60:F61)+SUM(F63:F66)+F68+F70</f>
        <v>8253.865463450993</v>
      </c>
      <c r="G72" s="118">
        <f t="shared" ref="G72:Q72" si="35">SUM(G55:G59)+SUM(G60:G61)+SUM(G63:G66)+G68+G70</f>
        <v>8629.9957940691056</v>
      </c>
      <c r="H72" s="118">
        <f t="shared" si="35"/>
        <v>7503.6057072885051</v>
      </c>
      <c r="I72" s="118">
        <f t="shared" si="35"/>
        <v>8629.9957940691056</v>
      </c>
      <c r="J72" s="118">
        <f t="shared" si="35"/>
        <v>8253.865463450993</v>
      </c>
      <c r="K72" s="118">
        <f t="shared" si="35"/>
        <v>7879.7360379066176</v>
      </c>
      <c r="L72" s="118">
        <f t="shared" si="35"/>
        <v>8629.9957940691056</v>
      </c>
      <c r="M72" s="118">
        <f t="shared" si="35"/>
        <v>7879.7360379066176</v>
      </c>
      <c r="N72" s="118">
        <f t="shared" si="35"/>
        <v>8253.865463450993</v>
      </c>
      <c r="O72" s="118">
        <f t="shared" si="35"/>
        <v>8629.9957940691056</v>
      </c>
      <c r="P72" s="118">
        <f t="shared" si="35"/>
        <v>7503.6057072885051</v>
      </c>
      <c r="Q72" s="119">
        <f t="shared" si="35"/>
        <v>7861.7369429803548</v>
      </c>
      <c r="R72" s="116">
        <f>SUM(F72:Q72)</f>
        <v>97910</v>
      </c>
      <c r="S72" s="151">
        <f t="shared" si="23"/>
        <v>24387.466964808602</v>
      </c>
      <c r="T72" s="152">
        <f t="shared" si="24"/>
        <v>24763.597295426713</v>
      </c>
      <c r="U72" s="152">
        <f t="shared" si="25"/>
        <v>24763.59729542672</v>
      </c>
      <c r="V72" s="153">
        <f t="shared" si="26"/>
        <v>23995.338444337965</v>
      </c>
    </row>
    <row r="74" spans="2:22" ht="15.75" thickBot="1" x14ac:dyDescent="0.3"/>
    <row r="75" spans="2:22" ht="15.75" thickBot="1" x14ac:dyDescent="0.3">
      <c r="B75" s="188" t="s">
        <v>89</v>
      </c>
      <c r="C75" s="189" t="s">
        <v>67</v>
      </c>
      <c r="D75" s="190"/>
      <c r="E75" s="94" t="s">
        <v>69</v>
      </c>
      <c r="F75" s="38" t="s">
        <v>3</v>
      </c>
      <c r="G75" s="39" t="s">
        <v>4</v>
      </c>
      <c r="H75" s="39" t="s">
        <v>5</v>
      </c>
      <c r="I75" s="39" t="s">
        <v>6</v>
      </c>
      <c r="J75" s="39" t="s">
        <v>7</v>
      </c>
      <c r="K75" s="39" t="s">
        <v>8</v>
      </c>
      <c r="L75" s="39" t="s">
        <v>9</v>
      </c>
      <c r="M75" s="39" t="s">
        <v>10</v>
      </c>
      <c r="N75" s="39" t="s">
        <v>11</v>
      </c>
      <c r="O75" s="39" t="s">
        <v>12</v>
      </c>
      <c r="P75" s="39" t="s">
        <v>13</v>
      </c>
      <c r="Q75" s="40" t="s">
        <v>14</v>
      </c>
      <c r="R75" s="125" t="s">
        <v>15</v>
      </c>
      <c r="S75" s="38" t="s">
        <v>16</v>
      </c>
      <c r="T75" s="39" t="s">
        <v>17</v>
      </c>
      <c r="U75" s="39" t="s">
        <v>18</v>
      </c>
      <c r="V75" s="40" t="s">
        <v>19</v>
      </c>
    </row>
    <row r="76" spans="2:22" x14ac:dyDescent="0.25">
      <c r="B76" s="10" t="s">
        <v>90</v>
      </c>
      <c r="C76" s="95" t="s">
        <v>70</v>
      </c>
      <c r="D76" s="179"/>
      <c r="E76" s="154" t="s">
        <v>73</v>
      </c>
      <c r="F76" s="191">
        <v>18</v>
      </c>
      <c r="G76" s="192">
        <v>18</v>
      </c>
      <c r="H76" s="192">
        <v>18</v>
      </c>
      <c r="I76" s="192"/>
      <c r="J76" s="192"/>
      <c r="K76" s="192"/>
      <c r="L76" s="192"/>
      <c r="M76" s="192"/>
      <c r="N76" s="192"/>
      <c r="O76" s="192"/>
      <c r="P76" s="192"/>
      <c r="Q76" s="193"/>
      <c r="R76" s="194">
        <f>SUM(F76:Q76)</f>
        <v>54</v>
      </c>
      <c r="S76" s="191">
        <f t="shared" ref="S76:S78" si="36">SUM(F76:H76)</f>
        <v>54</v>
      </c>
      <c r="T76" s="192">
        <f t="shared" ref="T76:T78" si="37">SUM(I76:K76)</f>
        <v>0</v>
      </c>
      <c r="U76" s="192">
        <f t="shared" ref="U76:U78" si="38">SUM(L76:N76)</f>
        <v>0</v>
      </c>
      <c r="V76" s="193">
        <f t="shared" ref="V76:V78" si="39">SUM(O76:Q76)</f>
        <v>0</v>
      </c>
    </row>
    <row r="77" spans="2:22" x14ac:dyDescent="0.25">
      <c r="B77" s="102" t="s">
        <v>91</v>
      </c>
      <c r="C77" s="195" t="s">
        <v>78</v>
      </c>
      <c r="D77" s="196"/>
      <c r="E77" s="154" t="s">
        <v>80</v>
      </c>
      <c r="F77" s="197">
        <v>35</v>
      </c>
      <c r="G77" s="46">
        <v>35</v>
      </c>
      <c r="H77" s="46">
        <v>35</v>
      </c>
      <c r="I77" s="46"/>
      <c r="J77" s="46"/>
      <c r="K77" s="46"/>
      <c r="L77" s="46"/>
      <c r="M77" s="46"/>
      <c r="N77" s="46"/>
      <c r="O77" s="46"/>
      <c r="P77" s="46"/>
      <c r="Q77" s="198"/>
      <c r="R77" s="199">
        <f>SUM(F77:Q77)</f>
        <v>105</v>
      </c>
      <c r="S77" s="197">
        <f t="shared" si="36"/>
        <v>105</v>
      </c>
      <c r="T77" s="46">
        <f t="shared" si="37"/>
        <v>0</v>
      </c>
      <c r="U77" s="46">
        <f t="shared" si="38"/>
        <v>0</v>
      </c>
      <c r="V77" s="198">
        <f t="shared" si="39"/>
        <v>0</v>
      </c>
    </row>
    <row r="78" spans="2:22" ht="15.75" thickBot="1" x14ac:dyDescent="0.3">
      <c r="B78" s="109" t="s">
        <v>92</v>
      </c>
      <c r="C78" s="200" t="s">
        <v>83</v>
      </c>
      <c r="D78" s="186"/>
      <c r="E78" s="109" t="s">
        <v>93</v>
      </c>
      <c r="F78" s="201">
        <v>447</v>
      </c>
      <c r="G78" s="202">
        <v>447</v>
      </c>
      <c r="H78" s="202">
        <v>447</v>
      </c>
      <c r="I78" s="202"/>
      <c r="J78" s="202"/>
      <c r="K78" s="202"/>
      <c r="L78" s="202"/>
      <c r="M78" s="202"/>
      <c r="N78" s="202"/>
      <c r="O78" s="202"/>
      <c r="P78" s="202"/>
      <c r="Q78" s="203"/>
      <c r="R78" s="204">
        <f>SUM(F78:Q78)</f>
        <v>1341</v>
      </c>
      <c r="S78" s="201">
        <f t="shared" si="36"/>
        <v>1341</v>
      </c>
      <c r="T78" s="202">
        <f t="shared" si="37"/>
        <v>0</v>
      </c>
      <c r="U78" s="202">
        <f t="shared" si="38"/>
        <v>0</v>
      </c>
      <c r="V78" s="203">
        <f t="shared" si="39"/>
        <v>0</v>
      </c>
    </row>
    <row r="79" spans="2:22" x14ac:dyDescent="0.25">
      <c r="C79" s="45"/>
    </row>
    <row r="80" spans="2:22" ht="15.75" thickBot="1" x14ac:dyDescent="0.3">
      <c r="C80" s="205"/>
    </row>
    <row r="81" spans="2:18" ht="15.75" thickBot="1" x14ac:dyDescent="0.3">
      <c r="B81" s="206" t="s">
        <v>89</v>
      </c>
      <c r="C81" s="207" t="s">
        <v>67</v>
      </c>
      <c r="D81" s="208"/>
      <c r="E81" s="209" t="s">
        <v>69</v>
      </c>
      <c r="F81" s="210" t="s">
        <v>3</v>
      </c>
      <c r="G81" s="210" t="s">
        <v>4</v>
      </c>
      <c r="H81" s="210" t="s">
        <v>5</v>
      </c>
      <c r="I81" s="210" t="s">
        <v>6</v>
      </c>
      <c r="J81" s="210" t="s">
        <v>7</v>
      </c>
      <c r="K81" s="210" t="s">
        <v>8</v>
      </c>
      <c r="L81" s="210" t="s">
        <v>9</v>
      </c>
      <c r="M81" s="210" t="s">
        <v>10</v>
      </c>
      <c r="N81" s="210" t="s">
        <v>11</v>
      </c>
      <c r="O81" s="210" t="s">
        <v>12</v>
      </c>
      <c r="P81" s="210" t="s">
        <v>13</v>
      </c>
      <c r="Q81" s="211" t="s">
        <v>14</v>
      </c>
      <c r="R81" s="212" t="s">
        <v>15</v>
      </c>
    </row>
    <row r="82" spans="2:18" x14ac:dyDescent="0.25">
      <c r="B82" s="10" t="s">
        <v>94</v>
      </c>
      <c r="C82" s="95" t="s">
        <v>70</v>
      </c>
      <c r="D82" s="179"/>
      <c r="E82" s="154" t="s">
        <v>73</v>
      </c>
      <c r="F82" s="191">
        <v>54</v>
      </c>
      <c r="G82" s="192">
        <v>54</v>
      </c>
      <c r="H82" s="192">
        <v>54</v>
      </c>
      <c r="I82" s="213"/>
      <c r="J82" s="213"/>
      <c r="K82" s="213"/>
      <c r="L82" s="213"/>
      <c r="M82" s="213"/>
      <c r="N82" s="213"/>
      <c r="O82" s="213"/>
      <c r="P82" s="213"/>
      <c r="Q82" s="213"/>
      <c r="R82" s="194">
        <f>SUM(F82:Q82)</f>
        <v>162</v>
      </c>
    </row>
    <row r="83" spans="2:18" x14ac:dyDescent="0.25">
      <c r="B83" s="218" t="s">
        <v>95</v>
      </c>
      <c r="C83" s="195" t="s">
        <v>78</v>
      </c>
      <c r="D83" s="196"/>
      <c r="E83" s="154" t="s">
        <v>80</v>
      </c>
      <c r="F83" s="197">
        <v>210</v>
      </c>
      <c r="G83" s="46">
        <v>210</v>
      </c>
      <c r="H83" s="46">
        <v>210</v>
      </c>
      <c r="I83" s="214"/>
      <c r="J83" s="214"/>
      <c r="K83" s="214"/>
      <c r="L83" s="214"/>
      <c r="M83" s="214"/>
      <c r="N83" s="214"/>
      <c r="O83" s="214"/>
      <c r="P83" s="214"/>
      <c r="Q83" s="214"/>
      <c r="R83" s="199">
        <f>SUM(F83:Q83)</f>
        <v>630</v>
      </c>
    </row>
    <row r="84" spans="2:18" ht="15.75" thickBot="1" x14ac:dyDescent="0.3">
      <c r="B84" s="219"/>
      <c r="C84" s="200" t="s">
        <v>83</v>
      </c>
      <c r="D84" s="186"/>
      <c r="E84" s="109" t="s">
        <v>93</v>
      </c>
      <c r="F84" s="201">
        <v>717</v>
      </c>
      <c r="G84" s="202">
        <v>717</v>
      </c>
      <c r="H84" s="202">
        <v>717</v>
      </c>
      <c r="I84" s="215"/>
      <c r="J84" s="215"/>
      <c r="K84" s="215"/>
      <c r="L84" s="215"/>
      <c r="M84" s="215"/>
      <c r="N84" s="215"/>
      <c r="O84" s="215"/>
      <c r="P84" s="215"/>
      <c r="Q84" s="215"/>
      <c r="R84" s="204">
        <f>SUM(F84:Q84)</f>
        <v>2151</v>
      </c>
    </row>
    <row r="86" spans="2:18" x14ac:dyDescent="0.25">
      <c r="B86" t="s">
        <v>96</v>
      </c>
      <c r="C86" s="205"/>
    </row>
    <row r="87" spans="2:18" x14ac:dyDescent="0.25">
      <c r="B87" t="s">
        <v>97</v>
      </c>
      <c r="C87" s="205"/>
    </row>
    <row r="88" spans="2:18" x14ac:dyDescent="0.25">
      <c r="B88" t="s">
        <v>98</v>
      </c>
      <c r="C88" s="205"/>
    </row>
  </sheetData>
  <mergeCells count="27">
    <mergeCell ref="D9:E9"/>
    <mergeCell ref="D4:E4"/>
    <mergeCell ref="D5:E5"/>
    <mergeCell ref="D6:E6"/>
    <mergeCell ref="D7:E7"/>
    <mergeCell ref="D8:E8"/>
    <mergeCell ref="C41:E41"/>
    <mergeCell ref="D10:E10"/>
    <mergeCell ref="D11:E11"/>
    <mergeCell ref="D12:E12"/>
    <mergeCell ref="D14:E14"/>
    <mergeCell ref="C15:E15"/>
    <mergeCell ref="D26:E26"/>
    <mergeCell ref="D31:E31"/>
    <mergeCell ref="D34:E34"/>
    <mergeCell ref="D38:E38"/>
    <mergeCell ref="D39:E39"/>
    <mergeCell ref="C40:E40"/>
    <mergeCell ref="C67:C68"/>
    <mergeCell ref="B83:B84"/>
    <mergeCell ref="C42:E42"/>
    <mergeCell ref="C52:C59"/>
    <mergeCell ref="D52:D54"/>
    <mergeCell ref="D55:D59"/>
    <mergeCell ref="C60:C66"/>
    <mergeCell ref="D60:D62"/>
    <mergeCell ref="D63:D66"/>
  </mergeCells>
  <pageMargins left="0.7" right="0.7" top="0.75" bottom="0.75" header="0.3" footer="0.3"/>
  <pageSetup paperSize="9" orientation="portrait" r:id="rId1"/>
  <ignoredErrors>
    <ignoredError sqref="F54:Q54 F62:Q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ADP 2425_Rev5</vt:lpstr>
    </vt:vector>
  </TitlesOfParts>
  <Company>GJNH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Mackie (NHS GOLDEN JUBILEE)</dc:creator>
  <cp:lastModifiedBy>Carole Anderson (NHS GOLDEN JUBILEE)</cp:lastModifiedBy>
  <dcterms:created xsi:type="dcterms:W3CDTF">2024-07-02T16:00:52Z</dcterms:created>
  <dcterms:modified xsi:type="dcterms:W3CDTF">2024-07-03T09:33:47Z</dcterms:modified>
</cp:coreProperties>
</file>