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NHS GJ Board\1. NHSGJ Board Meetings Apr 2021-Mar 2022\2022-03-31 Board Meeting\0.1 Public Papers\"/>
    </mc:Choice>
  </mc:AlternateContent>
  <bookViews>
    <workbookView xWindow="0" yWindow="0" windowWidth="24000" windowHeight="9150" activeTab="2"/>
  </bookViews>
  <sheets>
    <sheet name="Act_Plan_22_23" sheetId="4" r:id="rId1"/>
    <sheet name="22_23 IS profiles" sheetId="5" r:id="rId2"/>
    <sheet name="AP_2223 with GJNH Radiology" sheetId="3" r:id="rId3"/>
    <sheet name="Comparison" sheetId="1" r:id="rId4"/>
    <sheet name="Sources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D30" i="1" l="1"/>
  <c r="AD30" i="1"/>
  <c r="AD29" i="1"/>
  <c r="DG30" i="1"/>
  <c r="DF30" i="1"/>
  <c r="DE30" i="1"/>
  <c r="DB30" i="1"/>
  <c r="DA30" i="1"/>
  <c r="CZ30" i="1"/>
  <c r="CY30" i="1"/>
  <c r="CX30" i="1"/>
  <c r="CX29" i="1"/>
  <c r="CD29" i="1"/>
  <c r="CC29" i="1"/>
  <c r="CB29" i="1"/>
  <c r="CA29" i="1"/>
  <c r="BZ29" i="1"/>
  <c r="BY29" i="1"/>
  <c r="BX29" i="1"/>
  <c r="BW29" i="1"/>
  <c r="BV29" i="1"/>
  <c r="CD28" i="1"/>
  <c r="CC28" i="1"/>
  <c r="CB28" i="1"/>
  <c r="CA28" i="1"/>
  <c r="BZ28" i="1"/>
  <c r="BY28" i="1"/>
  <c r="BX28" i="1"/>
  <c r="BW28" i="1"/>
  <c r="BV28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AX30" i="1"/>
  <c r="BE29" i="1"/>
  <c r="BE30" i="1" s="1"/>
  <c r="BD29" i="1"/>
  <c r="BD30" i="1" s="1"/>
  <c r="BC29" i="1"/>
  <c r="BC30" i="1" s="1"/>
  <c r="BB29" i="1"/>
  <c r="BB30" i="1" s="1"/>
  <c r="BA29" i="1"/>
  <c r="BA30" i="1" s="1"/>
  <c r="AZ29" i="1"/>
  <c r="AZ30" i="1" s="1"/>
  <c r="AY29" i="1"/>
  <c r="AY30" i="1" s="1"/>
  <c r="AX29" i="1"/>
  <c r="AW29" i="1"/>
  <c r="AW30" i="1" s="1"/>
  <c r="AV29" i="1"/>
  <c r="AV30" i="1" s="1"/>
  <c r="AU29" i="1"/>
  <c r="AU30" i="1" s="1"/>
  <c r="AT29" i="1"/>
  <c r="AT30" i="1" s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G28" i="1"/>
  <c r="AR28" i="1" s="1"/>
  <c r="AH28" i="1"/>
  <c r="AI28" i="1"/>
  <c r="AJ28" i="1"/>
  <c r="AK28" i="1"/>
  <c r="AL28" i="1"/>
  <c r="AM28" i="1"/>
  <c r="AN28" i="1"/>
  <c r="AO28" i="1"/>
  <c r="AP28" i="1"/>
  <c r="AQ28" i="1"/>
  <c r="AG29" i="1"/>
  <c r="AG30" i="1" s="1"/>
  <c r="AH29" i="1"/>
  <c r="AH30" i="1" s="1"/>
  <c r="AI29" i="1"/>
  <c r="AJ29" i="1"/>
  <c r="AJ30" i="1" s="1"/>
  <c r="AK29" i="1"/>
  <c r="AK30" i="1" s="1"/>
  <c r="AL29" i="1"/>
  <c r="AL30" i="1" s="1"/>
  <c r="AM29" i="1"/>
  <c r="AM30" i="1" s="1"/>
  <c r="AN29" i="1"/>
  <c r="AO29" i="1"/>
  <c r="AO30" i="1" s="1"/>
  <c r="AP29" i="1"/>
  <c r="AP30" i="1" s="1"/>
  <c r="AQ29" i="1"/>
  <c r="AQ30" i="1" s="1"/>
  <c r="AI30" i="1"/>
  <c r="AN30" i="1"/>
  <c r="AF29" i="1"/>
  <c r="AF30" i="1" s="1"/>
  <c r="AF28" i="1"/>
  <c r="N32" i="3"/>
  <c r="F32" i="3"/>
  <c r="O31" i="3"/>
  <c r="N31" i="3"/>
  <c r="M31" i="3"/>
  <c r="L31" i="3"/>
  <c r="K31" i="3"/>
  <c r="J31" i="3"/>
  <c r="I31" i="3"/>
  <c r="H31" i="3"/>
  <c r="G31" i="3"/>
  <c r="F31" i="3"/>
  <c r="E31" i="3"/>
  <c r="D31" i="3"/>
  <c r="P31" i="3" s="1"/>
  <c r="P30" i="3"/>
  <c r="P29" i="3"/>
  <c r="P28" i="3"/>
  <c r="P27" i="3"/>
  <c r="O26" i="3"/>
  <c r="O32" i="3" s="1"/>
  <c r="O33" i="3" s="1"/>
  <c r="N26" i="3"/>
  <c r="M26" i="3"/>
  <c r="M32" i="3" s="1"/>
  <c r="M33" i="3" s="1"/>
  <c r="L26" i="3"/>
  <c r="L32" i="3" s="1"/>
  <c r="K26" i="3"/>
  <c r="K32" i="3" s="1"/>
  <c r="J26" i="3"/>
  <c r="J32" i="3" s="1"/>
  <c r="I26" i="3"/>
  <c r="I32" i="3" s="1"/>
  <c r="I33" i="3" s="1"/>
  <c r="H26" i="3"/>
  <c r="P26" i="3" s="1"/>
  <c r="G26" i="3"/>
  <c r="G32" i="3" s="1"/>
  <c r="G33" i="3" s="1"/>
  <c r="F26" i="3"/>
  <c r="E26" i="3"/>
  <c r="E32" i="3" s="1"/>
  <c r="E33" i="3" s="1"/>
  <c r="D26" i="3"/>
  <c r="D32" i="3" s="1"/>
  <c r="P25" i="3"/>
  <c r="P24" i="3"/>
  <c r="P23" i="3"/>
  <c r="P22" i="3"/>
  <c r="P21" i="3"/>
  <c r="P20" i="3"/>
  <c r="P19" i="3"/>
  <c r="O16" i="3"/>
  <c r="N16" i="3"/>
  <c r="N33" i="3" s="1"/>
  <c r="M16" i="3"/>
  <c r="L16" i="3"/>
  <c r="K16" i="3"/>
  <c r="J16" i="3"/>
  <c r="J33" i="3" s="1"/>
  <c r="I16" i="3"/>
  <c r="H16" i="3"/>
  <c r="G16" i="3"/>
  <c r="F16" i="3"/>
  <c r="F33" i="3" s="1"/>
  <c r="E16" i="3"/>
  <c r="D16" i="3"/>
  <c r="P15" i="3"/>
  <c r="P14" i="3"/>
  <c r="O13" i="3"/>
  <c r="N13" i="3"/>
  <c r="M13" i="3"/>
  <c r="L13" i="3"/>
  <c r="K13" i="3"/>
  <c r="J13" i="3"/>
  <c r="I13" i="3"/>
  <c r="H13" i="3"/>
  <c r="G13" i="3"/>
  <c r="F13" i="3"/>
  <c r="E13" i="3"/>
  <c r="D13" i="3"/>
  <c r="P12" i="3"/>
  <c r="P11" i="3"/>
  <c r="P10" i="3"/>
  <c r="P13" i="3" s="1"/>
  <c r="O9" i="3"/>
  <c r="N9" i="3"/>
  <c r="M9" i="3"/>
  <c r="L9" i="3"/>
  <c r="K9" i="3"/>
  <c r="J9" i="3"/>
  <c r="I9" i="3"/>
  <c r="H9" i="3"/>
  <c r="G9" i="3"/>
  <c r="F9" i="3"/>
  <c r="E9" i="3"/>
  <c r="D9" i="3"/>
  <c r="P9" i="3" s="1"/>
  <c r="P8" i="3"/>
  <c r="P7" i="3"/>
  <c r="P6" i="3"/>
  <c r="P5" i="3"/>
  <c r="P4" i="3"/>
  <c r="P16" i="3" s="1"/>
  <c r="D33" i="4"/>
  <c r="D32" i="4"/>
  <c r="O16" i="4"/>
  <c r="N16" i="4"/>
  <c r="M16" i="4"/>
  <c r="L16" i="4"/>
  <c r="K16" i="4"/>
  <c r="J16" i="4"/>
  <c r="I16" i="4"/>
  <c r="H16" i="4"/>
  <c r="G16" i="4"/>
  <c r="F16" i="4"/>
  <c r="E16" i="4"/>
  <c r="D16" i="4"/>
  <c r="E13" i="4"/>
  <c r="F13" i="4"/>
  <c r="G13" i="4"/>
  <c r="H13" i="4"/>
  <c r="I13" i="4"/>
  <c r="J13" i="4"/>
  <c r="K13" i="4"/>
  <c r="L13" i="4"/>
  <c r="M13" i="4"/>
  <c r="N13" i="4"/>
  <c r="O13" i="4"/>
  <c r="D13" i="4"/>
  <c r="P11" i="4"/>
  <c r="AR30" i="1" l="1"/>
  <c r="AR29" i="1"/>
  <c r="BF28" i="1"/>
  <c r="BT28" i="1"/>
  <c r="BT29" i="1"/>
  <c r="BF30" i="1"/>
  <c r="BF29" i="1"/>
  <c r="K33" i="3"/>
  <c r="D33" i="3"/>
  <c r="L33" i="3"/>
  <c r="H32" i="3"/>
  <c r="P32" i="3" s="1"/>
  <c r="P33" i="3" s="1"/>
  <c r="O7" i="5"/>
  <c r="O6" i="5"/>
  <c r="H33" i="3" l="1"/>
  <c r="DA6" i="1"/>
  <c r="DD6" i="1" s="1"/>
  <c r="DB6" i="1"/>
  <c r="DF6" i="1" s="1"/>
  <c r="CR6" i="1"/>
  <c r="CQ6" i="1"/>
  <c r="CP6" i="1"/>
  <c r="CO6" i="1"/>
  <c r="CM6" i="1"/>
  <c r="CL6" i="1"/>
  <c r="CK6" i="1"/>
  <c r="CJ6" i="1"/>
  <c r="CH6" i="1"/>
  <c r="DG6" i="1" l="1"/>
  <c r="DE6" i="1"/>
  <c r="BT6" i="1"/>
  <c r="BI9" i="1"/>
  <c r="BJ9" i="1"/>
  <c r="BK9" i="1"/>
  <c r="BL9" i="1"/>
  <c r="BM9" i="1"/>
  <c r="BN9" i="1"/>
  <c r="BO9" i="1"/>
  <c r="BP9" i="1"/>
  <c r="BQ9" i="1"/>
  <c r="BR9" i="1"/>
  <c r="BS9" i="1"/>
  <c r="D9" i="4"/>
  <c r="BH9" i="1"/>
  <c r="BH14" i="1" s="1"/>
  <c r="BH30" i="1" s="1"/>
  <c r="BT9" i="1" l="1"/>
  <c r="P30" i="4"/>
  <c r="P29" i="4"/>
  <c r="P28" i="4"/>
  <c r="P27" i="4"/>
  <c r="P25" i="4"/>
  <c r="P24" i="4"/>
  <c r="P23" i="4"/>
  <c r="P22" i="4"/>
  <c r="P21" i="4"/>
  <c r="P20" i="4"/>
  <c r="E31" i="4"/>
  <c r="F31" i="4"/>
  <c r="G31" i="4"/>
  <c r="H31" i="4"/>
  <c r="I31" i="4"/>
  <c r="J31" i="4"/>
  <c r="K31" i="4"/>
  <c r="L31" i="4"/>
  <c r="M31" i="4"/>
  <c r="N31" i="4"/>
  <c r="O31" i="4"/>
  <c r="D31" i="4"/>
  <c r="P31" i="4" s="1"/>
  <c r="E26" i="4"/>
  <c r="E32" i="4" s="1"/>
  <c r="F26" i="4"/>
  <c r="P26" i="4" s="1"/>
  <c r="G26" i="4"/>
  <c r="G32" i="4" s="1"/>
  <c r="H26" i="4"/>
  <c r="H32" i="4" s="1"/>
  <c r="I26" i="4"/>
  <c r="I32" i="4" s="1"/>
  <c r="J26" i="4"/>
  <c r="J32" i="4" s="1"/>
  <c r="K26" i="4"/>
  <c r="K32" i="4" s="1"/>
  <c r="L26" i="4"/>
  <c r="L32" i="4" s="1"/>
  <c r="M26" i="4"/>
  <c r="M32" i="4" s="1"/>
  <c r="N26" i="4"/>
  <c r="N32" i="4" s="1"/>
  <c r="O26" i="4"/>
  <c r="O32" i="4" s="1"/>
  <c r="D26" i="4"/>
  <c r="F32" i="4" l="1"/>
  <c r="F33" i="4" s="1"/>
  <c r="P15" i="4"/>
  <c r="P14" i="4"/>
  <c r="P12" i="4"/>
  <c r="P10" i="4"/>
  <c r="P13" i="4" s="1"/>
  <c r="P8" i="4"/>
  <c r="P7" i="4"/>
  <c r="P6" i="4"/>
  <c r="P5" i="4"/>
  <c r="O9" i="4"/>
  <c r="N9" i="4"/>
  <c r="M9" i="4"/>
  <c r="L9" i="4"/>
  <c r="P9" i="4" s="1"/>
  <c r="K9" i="4"/>
  <c r="J9" i="4"/>
  <c r="I9" i="4"/>
  <c r="H9" i="4"/>
  <c r="G9" i="4"/>
  <c r="F9" i="4"/>
  <c r="E9" i="4"/>
  <c r="P19" i="4"/>
  <c r="N33" i="4"/>
  <c r="M33" i="4"/>
  <c r="L33" i="4"/>
  <c r="K33" i="4"/>
  <c r="J33" i="4"/>
  <c r="I33" i="4"/>
  <c r="H33" i="4"/>
  <c r="G33" i="4"/>
  <c r="E33" i="4"/>
  <c r="P4" i="4"/>
  <c r="P16" i="4" l="1"/>
  <c r="P32" i="4"/>
  <c r="P33" i="4"/>
  <c r="O33" i="4"/>
  <c r="BT27" i="1"/>
  <c r="BT26" i="1"/>
  <c r="BT25" i="1"/>
  <c r="BT24" i="1"/>
  <c r="BT23" i="1"/>
  <c r="BT22" i="1"/>
  <c r="BT21" i="1"/>
  <c r="BT20" i="1"/>
  <c r="BT19" i="1"/>
  <c r="BT18" i="1"/>
  <c r="BT17" i="1"/>
  <c r="CX23" i="1" l="1"/>
  <c r="CX22" i="1"/>
  <c r="CX21" i="1"/>
  <c r="CX20" i="1"/>
  <c r="CX19" i="1"/>
  <c r="CX18" i="1"/>
  <c r="CX17" i="1"/>
  <c r="CX13" i="1"/>
  <c r="CX12" i="1"/>
  <c r="CX10" i="1"/>
  <c r="CX11" i="1"/>
  <c r="CX8" i="1"/>
  <c r="CX7" i="1"/>
  <c r="CX5" i="1"/>
  <c r="CX4" i="1"/>
  <c r="CW23" i="1"/>
  <c r="CW22" i="1"/>
  <c r="CW21" i="1"/>
  <c r="CW20" i="1"/>
  <c r="CW19" i="1"/>
  <c r="CW18" i="1"/>
  <c r="CW17" i="1"/>
  <c r="CW13" i="1"/>
  <c r="CW12" i="1"/>
  <c r="CW10" i="1"/>
  <c r="CW11" i="1"/>
  <c r="CW8" i="1"/>
  <c r="CW7" i="1"/>
  <c r="CW5" i="1"/>
  <c r="CW4" i="1"/>
  <c r="AD23" i="1"/>
  <c r="AD22" i="1"/>
  <c r="AD21" i="1"/>
  <c r="AD20" i="1"/>
  <c r="AD19" i="1"/>
  <c r="AD18" i="1"/>
  <c r="AD17" i="1"/>
  <c r="AD13" i="1"/>
  <c r="AD12" i="1"/>
  <c r="AD10" i="1"/>
  <c r="AD11" i="1"/>
  <c r="AD8" i="1"/>
  <c r="AD7" i="1"/>
  <c r="AD5" i="1"/>
  <c r="AC9" i="1"/>
  <c r="AB9" i="1"/>
  <c r="AA9" i="1"/>
  <c r="Z9" i="1"/>
  <c r="Y9" i="1"/>
  <c r="X9" i="1"/>
  <c r="W9" i="1"/>
  <c r="V9" i="1"/>
  <c r="U9" i="1"/>
  <c r="T9" i="1"/>
  <c r="S9" i="1"/>
  <c r="S14" i="1" s="1"/>
  <c r="R9" i="1"/>
  <c r="R14" i="1" s="1"/>
  <c r="AD4" i="1"/>
  <c r="P23" i="1"/>
  <c r="P22" i="1"/>
  <c r="P21" i="1"/>
  <c r="P20" i="1"/>
  <c r="P19" i="1"/>
  <c r="P18" i="1"/>
  <c r="P17" i="1"/>
  <c r="P13" i="1"/>
  <c r="P12" i="1"/>
  <c r="P10" i="1"/>
  <c r="P11" i="1"/>
  <c r="P8" i="1"/>
  <c r="P7" i="1"/>
  <c r="P5" i="1"/>
  <c r="P4" i="1"/>
  <c r="O9" i="1"/>
  <c r="O14" i="1" s="1"/>
  <c r="N9" i="1"/>
  <c r="N14" i="1" s="1"/>
  <c r="M9" i="1"/>
  <c r="M14" i="1" s="1"/>
  <c r="L9" i="1"/>
  <c r="L14" i="1" s="1"/>
  <c r="K9" i="1"/>
  <c r="K14" i="1" s="1"/>
  <c r="J9" i="1"/>
  <c r="J14" i="1" s="1"/>
  <c r="I9" i="1"/>
  <c r="I14" i="1" s="1"/>
  <c r="H9" i="1"/>
  <c r="H14" i="1" s="1"/>
  <c r="G9" i="1"/>
  <c r="G14" i="1" s="1"/>
  <c r="F9" i="1"/>
  <c r="F14" i="1" s="1"/>
  <c r="E9" i="1"/>
  <c r="D9" i="1"/>
  <c r="D14" i="1" s="1"/>
  <c r="DB13" i="1"/>
  <c r="DB12" i="1"/>
  <c r="DB10" i="1"/>
  <c r="DB11" i="1"/>
  <c r="DB8" i="1"/>
  <c r="DB7" i="1"/>
  <c r="DB5" i="1"/>
  <c r="DB4" i="1"/>
  <c r="CR13" i="1"/>
  <c r="CR12" i="1"/>
  <c r="CR10" i="1"/>
  <c r="CR11" i="1"/>
  <c r="CR8" i="1"/>
  <c r="CR7" i="1"/>
  <c r="CR5" i="1"/>
  <c r="CR4" i="1"/>
  <c r="CM13" i="1"/>
  <c r="CM12" i="1"/>
  <c r="CM10" i="1"/>
  <c r="CM11" i="1"/>
  <c r="CM8" i="1"/>
  <c r="CM7" i="1"/>
  <c r="CM5" i="1"/>
  <c r="CM4" i="1"/>
  <c r="CG14" i="1"/>
  <c r="CF14" i="1"/>
  <c r="CE14" i="1"/>
  <c r="CH13" i="1"/>
  <c r="CH12" i="1"/>
  <c r="CH10" i="1"/>
  <c r="CH11" i="1"/>
  <c r="CH8" i="1"/>
  <c r="CH7" i="1"/>
  <c r="CH5" i="1"/>
  <c r="CH4" i="1"/>
  <c r="CD9" i="1"/>
  <c r="CD14" i="1" s="1"/>
  <c r="CD30" i="1" s="1"/>
  <c r="CC9" i="1"/>
  <c r="CC14" i="1" s="1"/>
  <c r="CC30" i="1" s="1"/>
  <c r="CB9" i="1"/>
  <c r="CA9" i="1"/>
  <c r="CA14" i="1" s="1"/>
  <c r="CA30" i="1" s="1"/>
  <c r="BZ9" i="1"/>
  <c r="BZ14" i="1" s="1"/>
  <c r="BZ30" i="1" s="1"/>
  <c r="BY9" i="1"/>
  <c r="BY14" i="1" s="1"/>
  <c r="BY30" i="1" s="1"/>
  <c r="BX9" i="1"/>
  <c r="BX14" i="1" s="1"/>
  <c r="BX30" i="1" s="1"/>
  <c r="BW9" i="1"/>
  <c r="BV9" i="1"/>
  <c r="BV14" i="1" s="1"/>
  <c r="BV30" i="1" s="1"/>
  <c r="BT4" i="1"/>
  <c r="CJ4" i="1"/>
  <c r="CK4" i="1"/>
  <c r="CL4" i="1"/>
  <c r="CO4" i="1"/>
  <c r="CP4" i="1"/>
  <c r="CQ4" i="1"/>
  <c r="CY4" i="1"/>
  <c r="CZ4" i="1"/>
  <c r="DA4" i="1"/>
  <c r="BT5" i="1"/>
  <c r="CJ5" i="1"/>
  <c r="CK5" i="1"/>
  <c r="CL5" i="1"/>
  <c r="CO5" i="1"/>
  <c r="CP5" i="1"/>
  <c r="CQ5" i="1"/>
  <c r="CY5" i="1"/>
  <c r="CZ5" i="1"/>
  <c r="DA5" i="1"/>
  <c r="BT7" i="1"/>
  <c r="CJ7" i="1"/>
  <c r="CK7" i="1"/>
  <c r="CL7" i="1"/>
  <c r="CO7" i="1"/>
  <c r="CP7" i="1"/>
  <c r="CQ7" i="1"/>
  <c r="CY7" i="1"/>
  <c r="CZ7" i="1"/>
  <c r="DA7" i="1"/>
  <c r="BT8" i="1"/>
  <c r="CJ8" i="1"/>
  <c r="CK8" i="1"/>
  <c r="CL8" i="1"/>
  <c r="CO8" i="1"/>
  <c r="CP8" i="1"/>
  <c r="CQ8" i="1"/>
  <c r="CY8" i="1"/>
  <c r="CZ8" i="1"/>
  <c r="DA8" i="1"/>
  <c r="BI14" i="1"/>
  <c r="BI30" i="1" s="1"/>
  <c r="BJ14" i="1"/>
  <c r="BJ30" i="1" s="1"/>
  <c r="BK14" i="1"/>
  <c r="BK30" i="1" s="1"/>
  <c r="BL14" i="1"/>
  <c r="BL30" i="1" s="1"/>
  <c r="BM14" i="1"/>
  <c r="BM30" i="1" s="1"/>
  <c r="BN14" i="1"/>
  <c r="BN30" i="1" s="1"/>
  <c r="BO14" i="1"/>
  <c r="BO30" i="1" s="1"/>
  <c r="BP14" i="1"/>
  <c r="BP30" i="1" s="1"/>
  <c r="BQ14" i="1"/>
  <c r="BQ30" i="1" s="1"/>
  <c r="BR14" i="1"/>
  <c r="BR30" i="1" s="1"/>
  <c r="CJ9" i="1"/>
  <c r="CK9" i="1"/>
  <c r="CO9" i="1"/>
  <c r="CP9" i="1"/>
  <c r="CY9" i="1"/>
  <c r="CZ9" i="1"/>
  <c r="BT11" i="1"/>
  <c r="CJ11" i="1"/>
  <c r="CK11" i="1"/>
  <c r="CL11" i="1"/>
  <c r="CO11" i="1"/>
  <c r="CP11" i="1"/>
  <c r="CQ11" i="1"/>
  <c r="CY11" i="1"/>
  <c r="CZ11" i="1"/>
  <c r="DA11" i="1"/>
  <c r="BT10" i="1"/>
  <c r="CJ10" i="1"/>
  <c r="CK10" i="1"/>
  <c r="CL10" i="1"/>
  <c r="CO10" i="1"/>
  <c r="CP10" i="1"/>
  <c r="CQ10" i="1"/>
  <c r="CY10" i="1"/>
  <c r="CZ10" i="1"/>
  <c r="DA10" i="1"/>
  <c r="BT12" i="1"/>
  <c r="CJ12" i="1"/>
  <c r="CK12" i="1"/>
  <c r="CL12" i="1"/>
  <c r="CO12" i="1"/>
  <c r="CP12" i="1"/>
  <c r="CQ12" i="1"/>
  <c r="CY12" i="1"/>
  <c r="CZ12" i="1"/>
  <c r="DA12" i="1"/>
  <c r="BT13" i="1"/>
  <c r="CJ13" i="1"/>
  <c r="CK13" i="1"/>
  <c r="CL13" i="1"/>
  <c r="CO13" i="1"/>
  <c r="CP13" i="1"/>
  <c r="CQ13" i="1"/>
  <c r="CY13" i="1"/>
  <c r="CZ13" i="1"/>
  <c r="DA13" i="1"/>
  <c r="BS14" i="1"/>
  <c r="BS30" i="1" s="1"/>
  <c r="CJ14" i="1"/>
  <c r="CK14" i="1"/>
  <c r="CO14" i="1"/>
  <c r="CP14" i="1"/>
  <c r="CY14" i="1"/>
  <c r="CZ14" i="1"/>
  <c r="CE17" i="1"/>
  <c r="CF17" i="1"/>
  <c r="CG17" i="1"/>
  <c r="CJ17" i="1"/>
  <c r="CK17" i="1"/>
  <c r="CL17" i="1"/>
  <c r="CM17" i="1"/>
  <c r="CO17" i="1"/>
  <c r="CP17" i="1"/>
  <c r="CQ17" i="1"/>
  <c r="CY17" i="1"/>
  <c r="CZ17" i="1"/>
  <c r="DA17" i="1"/>
  <c r="CE18" i="1"/>
  <c r="CF18" i="1"/>
  <c r="CG18" i="1"/>
  <c r="CJ18" i="1"/>
  <c r="CK18" i="1"/>
  <c r="CL18" i="1"/>
  <c r="CM18" i="1"/>
  <c r="CO18" i="1"/>
  <c r="CP18" i="1"/>
  <c r="CQ18" i="1"/>
  <c r="CY18" i="1"/>
  <c r="CZ18" i="1"/>
  <c r="DA18" i="1"/>
  <c r="CE19" i="1"/>
  <c r="CR19" i="1" s="1"/>
  <c r="CF19" i="1"/>
  <c r="CG19" i="1"/>
  <c r="CJ19" i="1"/>
  <c r="CK19" i="1"/>
  <c r="CL19" i="1"/>
  <c r="CM19" i="1"/>
  <c r="CO19" i="1"/>
  <c r="CP19" i="1"/>
  <c r="CQ19" i="1"/>
  <c r="CY19" i="1"/>
  <c r="CZ19" i="1"/>
  <c r="DA19" i="1"/>
  <c r="CE20" i="1"/>
  <c r="CF20" i="1"/>
  <c r="CG20" i="1"/>
  <c r="CJ20" i="1"/>
  <c r="CK20" i="1"/>
  <c r="CL20" i="1"/>
  <c r="CM20" i="1"/>
  <c r="CO20" i="1"/>
  <c r="CP20" i="1"/>
  <c r="CQ20" i="1"/>
  <c r="CY20" i="1"/>
  <c r="CZ20" i="1"/>
  <c r="DA20" i="1"/>
  <c r="CE21" i="1"/>
  <c r="CF21" i="1"/>
  <c r="CG21" i="1"/>
  <c r="CJ21" i="1"/>
  <c r="CK21" i="1"/>
  <c r="CL21" i="1"/>
  <c r="CM21" i="1"/>
  <c r="CO21" i="1"/>
  <c r="CP21" i="1"/>
  <c r="CQ21" i="1"/>
  <c r="CY21" i="1"/>
  <c r="CZ21" i="1"/>
  <c r="DA21" i="1"/>
  <c r="CE22" i="1"/>
  <c r="CF22" i="1"/>
  <c r="CG22" i="1"/>
  <c r="CJ22" i="1"/>
  <c r="CK22" i="1"/>
  <c r="CL22" i="1"/>
  <c r="CM22" i="1"/>
  <c r="CO22" i="1"/>
  <c r="CP22" i="1"/>
  <c r="CQ22" i="1"/>
  <c r="CY22" i="1"/>
  <c r="CZ22" i="1"/>
  <c r="DA22" i="1"/>
  <c r="CE23" i="1"/>
  <c r="CF23" i="1"/>
  <c r="CG23" i="1"/>
  <c r="CJ23" i="1"/>
  <c r="CK23" i="1"/>
  <c r="CL23" i="1"/>
  <c r="CM23" i="1"/>
  <c r="CO23" i="1"/>
  <c r="CP23" i="1"/>
  <c r="CQ23" i="1"/>
  <c r="CY23" i="1"/>
  <c r="CZ23" i="1"/>
  <c r="DA23" i="1"/>
  <c r="CE24" i="1"/>
  <c r="CF24" i="1"/>
  <c r="CF28" i="1" s="1"/>
  <c r="CG24" i="1"/>
  <c r="CJ24" i="1"/>
  <c r="CK24" i="1"/>
  <c r="CL24" i="1"/>
  <c r="CM24" i="1"/>
  <c r="CO24" i="1"/>
  <c r="CP24" i="1"/>
  <c r="CQ24" i="1"/>
  <c r="CY24" i="1"/>
  <c r="CZ24" i="1"/>
  <c r="DA24" i="1"/>
  <c r="CE25" i="1"/>
  <c r="CF25" i="1"/>
  <c r="CG25" i="1"/>
  <c r="CJ25" i="1"/>
  <c r="CK25" i="1"/>
  <c r="CL25" i="1"/>
  <c r="CM25" i="1"/>
  <c r="CO25" i="1"/>
  <c r="CP25" i="1"/>
  <c r="CQ25" i="1"/>
  <c r="CY25" i="1"/>
  <c r="CZ25" i="1"/>
  <c r="DA25" i="1"/>
  <c r="CE26" i="1"/>
  <c r="CF26" i="1"/>
  <c r="CG26" i="1"/>
  <c r="CJ26" i="1"/>
  <c r="CK26" i="1"/>
  <c r="CL26" i="1"/>
  <c r="CM26" i="1"/>
  <c r="CO26" i="1"/>
  <c r="CP26" i="1"/>
  <c r="CQ26" i="1"/>
  <c r="CY26" i="1"/>
  <c r="CZ26" i="1"/>
  <c r="DA26" i="1"/>
  <c r="CE27" i="1"/>
  <c r="CF27" i="1"/>
  <c r="CG27" i="1"/>
  <c r="CJ27" i="1"/>
  <c r="CK27" i="1"/>
  <c r="CL27" i="1"/>
  <c r="CM27" i="1"/>
  <c r="CO27" i="1"/>
  <c r="CP27" i="1"/>
  <c r="CQ27" i="1"/>
  <c r="CY27" i="1"/>
  <c r="CZ27" i="1"/>
  <c r="DA27" i="1"/>
  <c r="CG29" i="1" l="1"/>
  <c r="CG30" i="1" s="1"/>
  <c r="CF29" i="1"/>
  <c r="CF30" i="1" s="1"/>
  <c r="BT30" i="1"/>
  <c r="CE29" i="1"/>
  <c r="CG28" i="1"/>
  <c r="CE28" i="1"/>
  <c r="CH28" i="1" s="1"/>
  <c r="CY29" i="1"/>
  <c r="CZ28" i="1"/>
  <c r="DD17" i="1"/>
  <c r="CY28" i="1"/>
  <c r="DE23" i="1"/>
  <c r="DA28" i="1"/>
  <c r="DD13" i="1"/>
  <c r="DD4" i="1"/>
  <c r="DE18" i="1"/>
  <c r="DD27" i="1"/>
  <c r="CK29" i="1"/>
  <c r="DD21" i="1"/>
  <c r="DE27" i="1"/>
  <c r="DG5" i="1"/>
  <c r="CX9" i="1"/>
  <c r="DG4" i="1"/>
  <c r="DG7" i="1"/>
  <c r="CW9" i="1"/>
  <c r="DE10" i="1"/>
  <c r="DG12" i="1"/>
  <c r="DE11" i="1"/>
  <c r="DD5" i="1"/>
  <c r="DG13" i="1"/>
  <c r="DD12" i="1"/>
  <c r="DD8" i="1"/>
  <c r="DG8" i="1"/>
  <c r="DE8" i="1"/>
  <c r="DF11" i="1"/>
  <c r="DD10" i="1"/>
  <c r="DE7" i="1"/>
  <c r="DG10" i="1"/>
  <c r="CR21" i="1"/>
  <c r="DE24" i="1"/>
  <c r="CJ29" i="1"/>
  <c r="CH23" i="1"/>
  <c r="DB20" i="1"/>
  <c r="DG20" i="1" s="1"/>
  <c r="DD18" i="1"/>
  <c r="CH25" i="1"/>
  <c r="DD22" i="1"/>
  <c r="DD19" i="1"/>
  <c r="CP29" i="1"/>
  <c r="CH17" i="1"/>
  <c r="DB27" i="1"/>
  <c r="DF27" i="1" s="1"/>
  <c r="DE25" i="1"/>
  <c r="CQ29" i="1"/>
  <c r="CL29" i="1"/>
  <c r="DE26" i="1"/>
  <c r="CZ29" i="1"/>
  <c r="BT14" i="1"/>
  <c r="CH21" i="1"/>
  <c r="CQ14" i="1"/>
  <c r="DD26" i="1"/>
  <c r="DB21" i="1"/>
  <c r="DF21" i="1" s="1"/>
  <c r="DE20" i="1"/>
  <c r="DA14" i="1"/>
  <c r="DE14" i="1" s="1"/>
  <c r="DD11" i="1"/>
  <c r="DD7" i="1"/>
  <c r="DF8" i="1"/>
  <c r="DG11" i="1"/>
  <c r="DD25" i="1"/>
  <c r="DB24" i="1"/>
  <c r="DE5" i="1"/>
  <c r="DF10" i="1"/>
  <c r="AD9" i="1"/>
  <c r="DA29" i="1"/>
  <c r="DB23" i="1"/>
  <c r="DF23" i="1" s="1"/>
  <c r="DE22" i="1"/>
  <c r="CH19" i="1"/>
  <c r="CO29" i="1"/>
  <c r="DB17" i="1"/>
  <c r="CQ9" i="1"/>
  <c r="CR9" i="1"/>
  <c r="DF12" i="1"/>
  <c r="DF13" i="1"/>
  <c r="DB26" i="1"/>
  <c r="DF26" i="1" s="1"/>
  <c r="DD24" i="1"/>
  <c r="DB19" i="1"/>
  <c r="DF19" i="1" s="1"/>
  <c r="DF4" i="1"/>
  <c r="DD23" i="1"/>
  <c r="CM9" i="1"/>
  <c r="DF5" i="1"/>
  <c r="CH27" i="1"/>
  <c r="DB25" i="1"/>
  <c r="DF25" i="1" s="1"/>
  <c r="CR23" i="1"/>
  <c r="DB22" i="1"/>
  <c r="DF22" i="1" s="1"/>
  <c r="DD20" i="1"/>
  <c r="CR17" i="1"/>
  <c r="DE13" i="1"/>
  <c r="DF7" i="1"/>
  <c r="CH9" i="1"/>
  <c r="CB14" i="1"/>
  <c r="DB9" i="1"/>
  <c r="P9" i="1"/>
  <c r="P14" i="1" s="1"/>
  <c r="BW14" i="1"/>
  <c r="BW30" i="1" s="1"/>
  <c r="E14" i="1"/>
  <c r="CW14" i="1" s="1"/>
  <c r="CM29" i="1"/>
  <c r="CH26" i="1"/>
  <c r="CH24" i="1"/>
  <c r="CR22" i="1"/>
  <c r="CH18" i="1"/>
  <c r="CL14" i="1"/>
  <c r="CR26" i="1"/>
  <c r="CR24" i="1"/>
  <c r="CH22" i="1"/>
  <c r="CH20" i="1"/>
  <c r="CL9" i="1"/>
  <c r="CR20" i="1"/>
  <c r="CR18" i="1"/>
  <c r="DA9" i="1"/>
  <c r="CR27" i="1"/>
  <c r="CR25" i="1"/>
  <c r="DB18" i="1"/>
  <c r="DE12" i="1"/>
  <c r="DE4" i="1"/>
  <c r="DE21" i="1"/>
  <c r="DE19" i="1"/>
  <c r="DE17" i="1"/>
  <c r="CE30" i="1" l="1"/>
  <c r="CH29" i="1"/>
  <c r="CR14" i="1"/>
  <c r="CB30" i="1"/>
  <c r="CH30" i="1" s="1"/>
  <c r="DF20" i="1"/>
  <c r="DE28" i="1"/>
  <c r="DD28" i="1"/>
  <c r="DG24" i="1"/>
  <c r="DB28" i="1"/>
  <c r="DD14" i="1"/>
  <c r="DF17" i="1"/>
  <c r="DG17" i="1"/>
  <c r="CH14" i="1"/>
  <c r="DG27" i="1"/>
  <c r="DF24" i="1"/>
  <c r="DF28" i="1" s="1"/>
  <c r="DB29" i="1"/>
  <c r="DG29" i="1" s="1"/>
  <c r="DG22" i="1"/>
  <c r="DG23" i="1"/>
  <c r="DG26" i="1"/>
  <c r="DG19" i="1"/>
  <c r="DG25" i="1"/>
  <c r="DD29" i="1"/>
  <c r="DG21" i="1"/>
  <c r="CR29" i="1"/>
  <c r="DG9" i="1"/>
  <c r="DF9" i="1"/>
  <c r="DB14" i="1"/>
  <c r="CM14" i="1"/>
  <c r="T14" i="1"/>
  <c r="V14" i="1"/>
  <c r="DF18" i="1"/>
  <c r="DG18" i="1"/>
  <c r="DE9" i="1"/>
  <c r="DD9" i="1"/>
  <c r="DE29" i="1"/>
  <c r="DG28" i="1" l="1"/>
  <c r="DF29" i="1"/>
  <c r="DG14" i="1"/>
  <c r="DF14" i="1"/>
  <c r="W14" i="1"/>
  <c r="X14" i="1"/>
  <c r="U14" i="1"/>
  <c r="Z14" i="1"/>
  <c r="Y14" i="1"/>
  <c r="AA14" i="1"/>
  <c r="AB14" i="1" l="1"/>
  <c r="AC14" i="1" l="1"/>
  <c r="AD14" i="1" s="1"/>
  <c r="CX14" i="1" l="1"/>
</calcChain>
</file>

<file path=xl/sharedStrings.xml><?xml version="1.0" encoding="utf-8"?>
<sst xmlns="http://schemas.openxmlformats.org/spreadsheetml/2006/main" count="333" uniqueCount="98">
  <si>
    <t>GJNH - XR</t>
  </si>
  <si>
    <t>GJNH - DEXA</t>
  </si>
  <si>
    <t>GJNH - US</t>
  </si>
  <si>
    <t>GJNH - MRI</t>
  </si>
  <si>
    <t>GJNH - CT</t>
  </si>
  <si>
    <t>Cardiac - MRI</t>
  </si>
  <si>
    <t>Cardiac - CT</t>
  </si>
  <si>
    <t>RMP5</t>
  </si>
  <si>
    <t>RMP3+4</t>
  </si>
  <si>
    <t>RMP3+4 Diff</t>
  </si>
  <si>
    <t>RMP3 Diff</t>
  </si>
  <si>
    <t>FY Proj</t>
  </si>
  <si>
    <t>FY</t>
  </si>
  <si>
    <t>Oct-Mar P</t>
  </si>
  <si>
    <t>Oct-Mar</t>
  </si>
  <si>
    <t>Apr-Sep</t>
  </si>
  <si>
    <t>Actual FY Proj Comp</t>
  </si>
  <si>
    <t>Actual</t>
  </si>
  <si>
    <t>RMP3+RMP4</t>
  </si>
  <si>
    <t>RMP3</t>
  </si>
  <si>
    <t>RMP4</t>
  </si>
  <si>
    <t>Total Heart &amp; Lung</t>
  </si>
  <si>
    <t>DEXA</t>
  </si>
  <si>
    <t>U/S</t>
  </si>
  <si>
    <t>MRI</t>
  </si>
  <si>
    <t>CT</t>
  </si>
  <si>
    <t>Radiology</t>
  </si>
  <si>
    <t>Surgery</t>
  </si>
  <si>
    <t>Thoracic</t>
  </si>
  <si>
    <t>Cardiac</t>
  </si>
  <si>
    <t>Devices</t>
  </si>
  <si>
    <t>EP</t>
  </si>
  <si>
    <t>STEMI</t>
  </si>
  <si>
    <t>TAVI</t>
  </si>
  <si>
    <t>Elective/Urgent</t>
  </si>
  <si>
    <t>Cardiology</t>
  </si>
  <si>
    <t>Heart, Lung &amp; Diagnostic</t>
  </si>
  <si>
    <t>Total Cancer &amp; National Elective Services</t>
  </si>
  <si>
    <t>Cataract</t>
  </si>
  <si>
    <t>Endoscopy (Lower incl. screening)</t>
  </si>
  <si>
    <t>Diagnostic</t>
  </si>
  <si>
    <t>General/Plastic</t>
  </si>
  <si>
    <t>Cancer</t>
  </si>
  <si>
    <t>TOTAL</t>
  </si>
  <si>
    <t>Hand and Wrist</t>
  </si>
  <si>
    <t>Ortho Soft Tissue Knee</t>
  </si>
  <si>
    <t>Foot and Ankle</t>
  </si>
  <si>
    <t xml:space="preserve">Joints </t>
  </si>
  <si>
    <t>Orthopaedics</t>
  </si>
  <si>
    <t>Cancer &amp; National Elective Services</t>
  </si>
  <si>
    <t>Sub Specialty</t>
  </si>
  <si>
    <t>Specialty</t>
  </si>
  <si>
    <t>19_20 Plan</t>
  </si>
  <si>
    <t>19/20 Actual</t>
  </si>
  <si>
    <t>19_20 Actual</t>
  </si>
  <si>
    <t>19/20 Act</t>
  </si>
  <si>
    <t>Radiology - Non SLA</t>
  </si>
  <si>
    <t xml:space="preserve">21/22 Act </t>
  </si>
  <si>
    <t>21/22 Act Proj Comp</t>
  </si>
  <si>
    <t>Source</t>
  </si>
  <si>
    <t>Comment</t>
  </si>
  <si>
    <t>Subspecialty split was different to current eg STEMI was not separate</t>
  </si>
  <si>
    <t>From Master Recovery Plan_RMP4</t>
  </si>
  <si>
    <t>From Master Recovery Plan_RMP3</t>
  </si>
  <si>
    <t>RM4 Period Oct 21 to Mar 22 (overwriting last 6 months of RMP3)</t>
  </si>
  <si>
    <t>HLD _Activity_WRR + NES Performance Master files + Exams Master (Radiology)</t>
  </si>
  <si>
    <t>Monthly totals taken from same source as WRR weekly monitoring</t>
  </si>
  <si>
    <t>Cardiology 22-23 Annual Activity plan v2,
 AFCopy of Cardiac Surgery_Thoracic Surgery Activity 22_23, 
Radiology_SLA uplifted to RMP4, 
ACTIVITY PLAN 2022 2023 v FINAL 21st Jan 2022_NES</t>
  </si>
  <si>
    <t>RMP5 relates to Apr 22 to Mar 23. RMP5 not official name.</t>
  </si>
  <si>
    <t>Finance Activity Report 19/20 monthly files</t>
  </si>
  <si>
    <t>RMP3 originally submitted for period Apr21 to Mar 22</t>
  </si>
  <si>
    <t>FY forecast based on Apr - Dec actuals + Jan 22-Mar22 plan</t>
  </si>
  <si>
    <t>Split Apr-Sep/Oct-Mar</t>
  </si>
  <si>
    <t>Split A-S/O-M</t>
  </si>
  <si>
    <t>Ophthalmology</t>
  </si>
  <si>
    <t>Radiology Total</t>
  </si>
  <si>
    <t>ACLs</t>
  </si>
  <si>
    <t>Total</t>
  </si>
  <si>
    <t>Soft Tissue Knee/Ortho other</t>
  </si>
  <si>
    <t>General Surgery (day case, short stay and colorectal)</t>
  </si>
  <si>
    <t>Cancer &amp;Urgent Work Supporting NHS Lan and NHS A&amp;A</t>
  </si>
  <si>
    <t>HLD non Radiology Total</t>
  </si>
  <si>
    <t>Orthopaedic TOTAL</t>
  </si>
  <si>
    <t>Total National Elective Services</t>
  </si>
  <si>
    <t>Diagnostic Endoscopy</t>
  </si>
  <si>
    <t>Total Heart, Lung &amp; Diagnostic</t>
  </si>
  <si>
    <t>Financial year 22-23</t>
  </si>
  <si>
    <t>AP_2223</t>
  </si>
  <si>
    <t>AP_2223 FY Comparison</t>
  </si>
  <si>
    <t>IS Contract Vanguard Endoscopy Unit</t>
  </si>
  <si>
    <t>NHS GJ Total</t>
  </si>
  <si>
    <t>General Surgery &amp; Colorectal Surgery &amp; Cancer/Urgent Support</t>
  </si>
  <si>
    <t>Colorectal Surgery</t>
  </si>
  <si>
    <t>GNS, Colorectal, Cancer TOTAL</t>
  </si>
  <si>
    <t xml:space="preserve">General Surgery (Day case, short stay Lap Chole &amp; Hernia Procedures) </t>
  </si>
  <si>
    <t>IS Eye Centre Weekend Working</t>
  </si>
  <si>
    <t>Total Radiology</t>
  </si>
  <si>
    <t>Total NHS GJ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</si>
</sst>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Fill="1" applyBorder="1" applyAlignment="1">
      <alignment horizontal="center"/>
    </xf>
    <xf numFmtId="0" fontId="3" fillId="0" borderId="2" xfId="0" applyFont="1" applyFill="1" applyBorder="1"/>
    <xf numFmtId="3" fontId="0" fillId="0" borderId="3" xfId="0" applyNumberFormat="1" applyBorder="1" applyAlignment="1">
      <alignment horizontal="center"/>
    </xf>
    <xf numFmtId="3" fontId="0" fillId="0" borderId="3" xfId="0" applyNumberFormat="1" applyBorder="1"/>
    <xf numFmtId="0" fontId="0" fillId="0" borderId="3" xfId="0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/>
    <xf numFmtId="0" fontId="0" fillId="0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2" fillId="3" borderId="9" xfId="0" applyNumberFormat="1" applyFont="1" applyFill="1" applyBorder="1" applyAlignment="1">
      <alignment horizontal="left" vertical="top"/>
    </xf>
    <xf numFmtId="17" fontId="2" fillId="4" borderId="9" xfId="0" applyNumberFormat="1" applyFont="1" applyFill="1" applyBorder="1" applyAlignment="1">
      <alignment horizontal="center" vertical="top"/>
    </xf>
    <xf numFmtId="17" fontId="2" fillId="4" borderId="9" xfId="0" applyNumberFormat="1" applyFont="1" applyFill="1" applyBorder="1" applyAlignment="1">
      <alignment horizontal="left" vertical="top"/>
    </xf>
    <xf numFmtId="17" fontId="2" fillId="5" borderId="9" xfId="0" applyNumberFormat="1" applyFont="1" applyFill="1" applyBorder="1" applyAlignment="1">
      <alignment horizontal="center" vertical="top"/>
    </xf>
    <xf numFmtId="17" fontId="2" fillId="6" borderId="9" xfId="0" applyNumberFormat="1" applyFont="1" applyFill="1" applyBorder="1" applyAlignment="1">
      <alignment horizontal="center" vertical="top"/>
    </xf>
    <xf numFmtId="17" fontId="2" fillId="3" borderId="11" xfId="0" applyNumberFormat="1" applyFont="1" applyFill="1" applyBorder="1" applyAlignment="1">
      <alignment horizontal="center" vertical="top"/>
    </xf>
    <xf numFmtId="17" fontId="2" fillId="3" borderId="12" xfId="0" applyNumberFormat="1" applyFont="1" applyFill="1" applyBorder="1" applyAlignment="1">
      <alignment horizontal="center" vertical="top"/>
    </xf>
    <xf numFmtId="17" fontId="2" fillId="4" borderId="12" xfId="0" applyNumberFormat="1" applyFont="1" applyFill="1" applyBorder="1" applyAlignment="1">
      <alignment horizontal="center" vertical="top"/>
    </xf>
    <xf numFmtId="17" fontId="2" fillId="5" borderId="13" xfId="0" applyNumberFormat="1" applyFont="1" applyFill="1" applyBorder="1" applyAlignment="1">
      <alignment horizontal="center" vertical="top"/>
    </xf>
    <xf numFmtId="17" fontId="2" fillId="5" borderId="14" xfId="0" applyNumberFormat="1" applyFont="1" applyFill="1" applyBorder="1" applyAlignment="1">
      <alignment horizontal="center" vertical="top"/>
    </xf>
    <xf numFmtId="17" fontId="2" fillId="5" borderId="15" xfId="0" applyNumberFormat="1" applyFont="1" applyFill="1" applyBorder="1" applyAlignment="1">
      <alignment horizontal="center" vertical="top"/>
    </xf>
    <xf numFmtId="17" fontId="2" fillId="6" borderId="13" xfId="0" applyNumberFormat="1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/>
    </xf>
    <xf numFmtId="17" fontId="2" fillId="5" borderId="2" xfId="0" applyNumberFormat="1" applyFont="1" applyFill="1" applyBorder="1" applyAlignment="1">
      <alignment horizontal="center" vertical="top"/>
    </xf>
    <xf numFmtId="17" fontId="2" fillId="5" borderId="8" xfId="0" applyNumberFormat="1" applyFont="1" applyFill="1" applyBorder="1" applyAlignment="1">
      <alignment horizontal="center" vertical="top"/>
    </xf>
    <xf numFmtId="0" fontId="2" fillId="6" borderId="10" xfId="0" applyFont="1" applyFill="1" applyBorder="1"/>
    <xf numFmtId="3" fontId="0" fillId="0" borderId="0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9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3" fillId="8" borderId="19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3" fillId="8" borderId="2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/>
    <xf numFmtId="0" fontId="0" fillId="0" borderId="4" xfId="0" applyBorder="1"/>
    <xf numFmtId="3" fontId="0" fillId="0" borderId="7" xfId="0" applyNumberFormat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6" xfId="0" applyFill="1" applyBorder="1"/>
    <xf numFmtId="0" fontId="0" fillId="0" borderId="7" xfId="0" applyBorder="1"/>
    <xf numFmtId="3" fontId="0" fillId="0" borderId="24" xfId="0" applyNumberFormat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/>
    <xf numFmtId="0" fontId="0" fillId="0" borderId="24" xfId="0" applyBorder="1"/>
    <xf numFmtId="0" fontId="3" fillId="8" borderId="27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0" xfId="0" applyFill="1" applyBorder="1"/>
    <xf numFmtId="0" fontId="3" fillId="8" borderId="28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2" xfId="0" applyFill="1" applyBorder="1"/>
    <xf numFmtId="0" fontId="1" fillId="2" borderId="10" xfId="0" applyFont="1" applyFill="1" applyBorder="1" applyAlignment="1"/>
    <xf numFmtId="0" fontId="1" fillId="2" borderId="2" xfId="0" applyFont="1" applyFill="1" applyBorder="1" applyAlignment="1"/>
    <xf numFmtId="17" fontId="2" fillId="3" borderId="13" xfId="0" applyNumberFormat="1" applyFont="1" applyFill="1" applyBorder="1" applyAlignment="1">
      <alignment horizontal="center" vertical="top"/>
    </xf>
    <xf numFmtId="17" fontId="2" fillId="4" borderId="13" xfId="0" applyNumberFormat="1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" fontId="0" fillId="7" borderId="10" xfId="0" applyNumberFormat="1" applyFill="1" applyBorder="1" applyAlignment="1">
      <alignment horizontal="center"/>
    </xf>
    <xf numFmtId="1" fontId="0" fillId="7" borderId="8" xfId="0" applyNumberFormat="1" applyFill="1" applyBorder="1" applyAlignment="1">
      <alignment horizontal="center"/>
    </xf>
    <xf numFmtId="1" fontId="0" fillId="7" borderId="9" xfId="0" applyNumberForma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/>
    <xf numFmtId="1" fontId="0" fillId="0" borderId="2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9" xfId="0" applyBorder="1"/>
    <xf numFmtId="1" fontId="0" fillId="0" borderId="3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2" fillId="6" borderId="7" xfId="0" applyFont="1" applyFill="1" applyBorder="1" applyAlignment="1">
      <alignment vertical="top"/>
    </xf>
    <xf numFmtId="1" fontId="3" fillId="8" borderId="29" xfId="0" applyNumberFormat="1" applyFont="1" applyFill="1" applyBorder="1" applyAlignment="1">
      <alignment horizontal="center"/>
    </xf>
    <xf numFmtId="1" fontId="3" fillId="8" borderId="30" xfId="0" applyNumberFormat="1" applyFont="1" applyFill="1" applyBorder="1" applyAlignment="1">
      <alignment horizontal="center"/>
    </xf>
    <xf numFmtId="1" fontId="3" fillId="8" borderId="24" xfId="0" applyNumberFormat="1" applyFont="1" applyFill="1" applyBorder="1" applyAlignment="1">
      <alignment horizontal="center"/>
    </xf>
    <xf numFmtId="1" fontId="3" fillId="8" borderId="32" xfId="0" applyNumberFormat="1" applyFont="1" applyFill="1" applyBorder="1" applyAlignment="1">
      <alignment horizontal="center"/>
    </xf>
    <xf numFmtId="1" fontId="3" fillId="8" borderId="9" xfId="0" applyNumberFormat="1" applyFont="1" applyFill="1" applyBorder="1" applyAlignment="1">
      <alignment horizontal="center"/>
    </xf>
    <xf numFmtId="1" fontId="3" fillId="8" borderId="2" xfId="0" applyNumberFormat="1" applyFont="1" applyFill="1" applyBorder="1" applyAlignment="1">
      <alignment horizontal="center"/>
    </xf>
    <xf numFmtId="1" fontId="3" fillId="8" borderId="4" xfId="0" applyNumberFormat="1" applyFont="1" applyFill="1" applyBorder="1" applyAlignment="1">
      <alignment horizontal="center"/>
    </xf>
    <xf numFmtId="1" fontId="3" fillId="8" borderId="21" xfId="0" applyNumberFormat="1" applyFont="1" applyFill="1" applyBorder="1" applyAlignment="1">
      <alignment horizontal="center"/>
    </xf>
    <xf numFmtId="1" fontId="3" fillId="8" borderId="8" xfId="0" applyNumberFormat="1" applyFont="1" applyFill="1" applyBorder="1" applyAlignment="1">
      <alignment horizontal="center"/>
    </xf>
    <xf numFmtId="1" fontId="3" fillId="8" borderId="10" xfId="0" applyNumberFormat="1" applyFont="1" applyFill="1" applyBorder="1" applyAlignment="1">
      <alignment horizontal="center"/>
    </xf>
    <xf numFmtId="17" fontId="2" fillId="6" borderId="15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3" fillId="0" borderId="0" xfId="0" applyFont="1" applyFill="1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7" fontId="2" fillId="10" borderId="12" xfId="0" applyNumberFormat="1" applyFont="1" applyFill="1" applyBorder="1" applyAlignment="1">
      <alignment horizontal="center" vertical="top"/>
    </xf>
    <xf numFmtId="0" fontId="2" fillId="10" borderId="11" xfId="0" applyFont="1" applyFill="1" applyBorder="1" applyAlignment="1">
      <alignment horizontal="center" vertical="top"/>
    </xf>
    <xf numFmtId="1" fontId="0" fillId="0" borderId="22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27" xfId="0" applyNumberForma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" fontId="0" fillId="0" borderId="4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7" fontId="2" fillId="11" borderId="12" xfId="0" applyNumberFormat="1" applyFont="1" applyFill="1" applyBorder="1" applyAlignment="1">
      <alignment horizontal="center" vertical="top"/>
    </xf>
    <xf numFmtId="0" fontId="0" fillId="0" borderId="0" xfId="0" applyFill="1" applyBorder="1" applyAlignment="1"/>
    <xf numFmtId="17" fontId="2" fillId="0" borderId="11" xfId="0" applyNumberFormat="1" applyFont="1" applyFill="1" applyBorder="1" applyAlignment="1">
      <alignment horizontal="center" vertical="top"/>
    </xf>
    <xf numFmtId="17" fontId="2" fillId="11" borderId="11" xfId="0" applyNumberFormat="1" applyFont="1" applyFill="1" applyBorder="1" applyAlignment="1">
      <alignment horizontal="center" vertical="top"/>
    </xf>
    <xf numFmtId="17" fontId="2" fillId="6" borderId="2" xfId="0" applyNumberFormat="1" applyFont="1" applyFill="1" applyBorder="1" applyAlignment="1">
      <alignment horizontal="center" vertical="top"/>
    </xf>
    <xf numFmtId="17" fontId="2" fillId="4" borderId="33" xfId="0" applyNumberFormat="1" applyFont="1" applyFill="1" applyBorder="1" applyAlignment="1">
      <alignment horizontal="center" vertical="top"/>
    </xf>
    <xf numFmtId="0" fontId="0" fillId="0" borderId="34" xfId="0" applyBorder="1"/>
    <xf numFmtId="0" fontId="0" fillId="0" borderId="34" xfId="0" applyBorder="1" applyAlignment="1">
      <alignment wrapText="1"/>
    </xf>
    <xf numFmtId="0" fontId="0" fillId="9" borderId="34" xfId="0" applyFill="1" applyBorder="1"/>
    <xf numFmtId="0" fontId="0" fillId="7" borderId="9" xfId="0" applyFill="1" applyBorder="1" applyAlignment="1"/>
    <xf numFmtId="0" fontId="0" fillId="0" borderId="9" xfId="0" applyFill="1" applyBorder="1"/>
    <xf numFmtId="1" fontId="0" fillId="0" borderId="23" xfId="0" applyNumberFormat="1" applyFill="1" applyBorder="1" applyAlignment="1">
      <alignment horizontal="center"/>
    </xf>
    <xf numFmtId="0" fontId="0" fillId="0" borderId="35" xfId="0" applyBorder="1"/>
    <xf numFmtId="17" fontId="2" fillId="11" borderId="2" xfId="0" applyNumberFormat="1" applyFont="1" applyFill="1" applyBorder="1" applyAlignment="1">
      <alignment horizontal="center" vertical="top"/>
    </xf>
    <xf numFmtId="0" fontId="0" fillId="11" borderId="10" xfId="0" applyFill="1" applyBorder="1"/>
    <xf numFmtId="17" fontId="2" fillId="10" borderId="9" xfId="0" applyNumberFormat="1" applyFont="1" applyFill="1" applyBorder="1" applyAlignment="1">
      <alignment horizontal="center" vertical="top"/>
    </xf>
    <xf numFmtId="0" fontId="0" fillId="10" borderId="10" xfId="0" applyFill="1" applyBorder="1" applyAlignment="1">
      <alignment horizontal="center"/>
    </xf>
    <xf numFmtId="17" fontId="2" fillId="3" borderId="2" xfId="0" applyNumberFormat="1" applyFont="1" applyFill="1" applyBorder="1" applyAlignment="1">
      <alignment horizontal="center" vertical="top"/>
    </xf>
    <xf numFmtId="0" fontId="0" fillId="3" borderId="10" xfId="0" applyFill="1" applyBorder="1"/>
    <xf numFmtId="0" fontId="4" fillId="9" borderId="0" xfId="0" applyFont="1" applyFill="1"/>
    <xf numFmtId="164" fontId="0" fillId="0" borderId="0" xfId="0" applyNumberFormat="1" applyAlignment="1">
      <alignment horizontal="center"/>
    </xf>
    <xf numFmtId="1" fontId="0" fillId="0" borderId="0" xfId="0" applyNumberFormat="1" applyFill="1" applyBorder="1"/>
    <xf numFmtId="0" fontId="0" fillId="11" borderId="9" xfId="0" applyFill="1" applyBorder="1"/>
    <xf numFmtId="0" fontId="2" fillId="11" borderId="13" xfId="0" applyFont="1" applyFill="1" applyBorder="1" applyAlignment="1">
      <alignment horizontal="center" vertical="top"/>
    </xf>
    <xf numFmtId="1" fontId="3" fillId="0" borderId="4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7" fontId="2" fillId="3" borderId="9" xfId="0" applyNumberFormat="1" applyFont="1" applyFill="1" applyBorder="1" applyAlignment="1">
      <alignment horizontal="center" vertical="top"/>
    </xf>
    <xf numFmtId="0" fontId="2" fillId="10" borderId="2" xfId="0" applyFont="1" applyFill="1" applyBorder="1" applyAlignment="1">
      <alignment horizontal="center" vertical="top"/>
    </xf>
    <xf numFmtId="17" fontId="2" fillId="11" borderId="9" xfId="0" applyNumberFormat="1" applyFont="1" applyFill="1" applyBorder="1" applyAlignment="1">
      <alignment horizontal="center" vertical="top"/>
    </xf>
    <xf numFmtId="17" fontId="2" fillId="6" borderId="14" xfId="0" applyNumberFormat="1" applyFont="1" applyFill="1" applyBorder="1" applyAlignment="1">
      <alignment horizontal="center" vertical="top"/>
    </xf>
    <xf numFmtId="17" fontId="2" fillId="3" borderId="7" xfId="0" applyNumberFormat="1" applyFont="1" applyFill="1" applyBorder="1" applyAlignment="1">
      <alignment horizontal="center" vertical="top"/>
    </xf>
    <xf numFmtId="0" fontId="0" fillId="3" borderId="9" xfId="0" applyFill="1" applyBorder="1"/>
    <xf numFmtId="17" fontId="2" fillId="10" borderId="11" xfId="0" applyNumberFormat="1" applyFont="1" applyFill="1" applyBorder="1" applyAlignment="1">
      <alignment horizontal="center" vertical="top"/>
    </xf>
    <xf numFmtId="0" fontId="0" fillId="10" borderId="9" xfId="0" applyFill="1" applyBorder="1" applyAlignment="1">
      <alignment horizontal="center"/>
    </xf>
    <xf numFmtId="0" fontId="2" fillId="10" borderId="13" xfId="0" applyFont="1" applyFill="1" applyBorder="1" applyAlignment="1">
      <alignment horizontal="center" vertical="top"/>
    </xf>
    <xf numFmtId="0" fontId="2" fillId="11" borderId="7" xfId="0" applyFont="1" applyFill="1" applyBorder="1" applyAlignment="1">
      <alignment horizontal="center" vertical="top"/>
    </xf>
    <xf numFmtId="0" fontId="2" fillId="10" borderId="7" xfId="0" applyFont="1" applyFill="1" applyBorder="1" applyAlignment="1">
      <alignment horizontal="center" vertical="top"/>
    </xf>
    <xf numFmtId="17" fontId="2" fillId="11" borderId="7" xfId="0" applyNumberFormat="1" applyFont="1" applyFill="1" applyBorder="1" applyAlignment="1">
      <alignment horizontal="center" vertical="top"/>
    </xf>
    <xf numFmtId="1" fontId="0" fillId="0" borderId="28" xfId="0" applyNumberFormat="1" applyFill="1" applyBorder="1" applyAlignment="1">
      <alignment horizontal="center"/>
    </xf>
    <xf numFmtId="1" fontId="0" fillId="7" borderId="13" xfId="0" applyNumberFormat="1" applyFill="1" applyBorder="1" applyAlignment="1">
      <alignment horizontal="center"/>
    </xf>
    <xf numFmtId="1" fontId="0" fillId="7" borderId="15" xfId="0" applyNumberFormat="1" applyFill="1" applyBorder="1" applyAlignment="1">
      <alignment horizontal="center"/>
    </xf>
    <xf numFmtId="1" fontId="0" fillId="7" borderId="16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31" xfId="0" applyBorder="1"/>
    <xf numFmtId="0" fontId="0" fillId="0" borderId="22" xfId="0" applyBorder="1"/>
    <xf numFmtId="0" fontId="0" fillId="0" borderId="26" xfId="0" applyBorder="1"/>
    <xf numFmtId="0" fontId="0" fillId="0" borderId="29" xfId="0" applyFill="1" applyBorder="1"/>
    <xf numFmtId="0" fontId="0" fillId="7" borderId="2" xfId="0" applyFill="1" applyBorder="1"/>
    <xf numFmtId="0" fontId="0" fillId="7" borderId="8" xfId="0" applyFill="1" applyBorder="1"/>
    <xf numFmtId="0" fontId="0" fillId="7" borderId="9" xfId="0" applyFill="1" applyBorder="1"/>
    <xf numFmtId="1" fontId="0" fillId="7" borderId="2" xfId="0" applyNumberFormat="1" applyFill="1" applyBorder="1" applyAlignment="1">
      <alignment horizontal="center"/>
    </xf>
    <xf numFmtId="0" fontId="0" fillId="7" borderId="14" xfId="0" applyFill="1" applyBorder="1"/>
    <xf numFmtId="0" fontId="0" fillId="7" borderId="15" xfId="0" applyFill="1" applyBorder="1"/>
    <xf numFmtId="17" fontId="2" fillId="6" borderId="12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/>
    <xf numFmtId="1" fontId="1" fillId="2" borderId="8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1" fontId="0" fillId="7" borderId="7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7" borderId="1" xfId="0" applyFill="1" applyBorder="1"/>
    <xf numFmtId="1" fontId="3" fillId="0" borderId="21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7" borderId="8" xfId="0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1" fillId="2" borderId="9" xfId="0" applyFont="1" applyFill="1" applyBorder="1" applyAlignment="1"/>
    <xf numFmtId="0" fontId="0" fillId="7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0" fillId="0" borderId="4" xfId="0" applyFont="1" applyBorder="1" applyAlignment="1">
      <alignment horizontal="left" vertical="top" wrapText="1"/>
    </xf>
    <xf numFmtId="0" fontId="0" fillId="7" borderId="2" xfId="0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17" fontId="2" fillId="6" borderId="2" xfId="0" applyNumberFormat="1" applyFont="1" applyFill="1" applyBorder="1" applyAlignment="1">
      <alignment horizontal="center" vertical="top"/>
    </xf>
    <xf numFmtId="17" fontId="2" fillId="6" borderId="10" xfId="0" applyNumberFormat="1" applyFont="1" applyFill="1" applyBorder="1" applyAlignment="1">
      <alignment horizontal="center" vertical="top"/>
    </xf>
    <xf numFmtId="17" fontId="2" fillId="6" borderId="8" xfId="0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7" borderId="2" xfId="0" applyFill="1" applyBorder="1" applyAlignment="1">
      <alignment horizontal="center"/>
    </xf>
    <xf numFmtId="0" fontId="0" fillId="7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"/>
  <sheetViews>
    <sheetView topLeftCell="A4" workbookViewId="0">
      <selection activeCell="U14" sqref="U14"/>
    </sheetView>
  </sheetViews>
  <sheetFormatPr defaultRowHeight="15" x14ac:dyDescent="0.25"/>
  <cols>
    <col min="2" max="2" width="18.85546875" customWidth="1"/>
    <col min="3" max="3" width="59.28515625" bestFit="1" customWidth="1"/>
    <col min="4" max="15" width="8.7109375" style="1" customWidth="1"/>
    <col min="16" max="16" width="8.7109375" style="1"/>
  </cols>
  <sheetData>
    <row r="1" spans="2:16" ht="15.75" thickBot="1" x14ac:dyDescent="0.3">
      <c r="D1" s="253" t="s">
        <v>86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5"/>
    </row>
    <row r="2" spans="2:16" ht="15.75" thickBot="1" x14ac:dyDescent="0.3">
      <c r="B2" s="113" t="s">
        <v>51</v>
      </c>
      <c r="C2" s="113" t="s">
        <v>50</v>
      </c>
      <c r="D2" s="209">
        <v>44652</v>
      </c>
      <c r="E2" s="209">
        <v>44682</v>
      </c>
      <c r="F2" s="209">
        <v>44713</v>
      </c>
      <c r="G2" s="209">
        <v>44743</v>
      </c>
      <c r="H2" s="209">
        <v>44774</v>
      </c>
      <c r="I2" s="209">
        <v>44805</v>
      </c>
      <c r="J2" s="209">
        <v>44835</v>
      </c>
      <c r="K2" s="209">
        <v>44866</v>
      </c>
      <c r="L2" s="209">
        <v>44896</v>
      </c>
      <c r="M2" s="209">
        <v>44927</v>
      </c>
      <c r="N2" s="209">
        <v>44958</v>
      </c>
      <c r="O2" s="209">
        <v>44986</v>
      </c>
      <c r="P2" s="209" t="s">
        <v>77</v>
      </c>
    </row>
    <row r="3" spans="2:16" ht="15.75" thickBot="1" x14ac:dyDescent="0.3">
      <c r="B3" s="87" t="s">
        <v>49</v>
      </c>
      <c r="C3" s="86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4"/>
    </row>
    <row r="4" spans="2:16" x14ac:dyDescent="0.25">
      <c r="B4" s="195" t="s">
        <v>48</v>
      </c>
      <c r="C4" s="200" t="s">
        <v>47</v>
      </c>
      <c r="D4" s="106">
        <v>267.12</v>
      </c>
      <c r="E4" s="106">
        <v>300.16000000000003</v>
      </c>
      <c r="F4" s="106">
        <v>300.16000000000003</v>
      </c>
      <c r="G4" s="106">
        <v>305.2</v>
      </c>
      <c r="H4" s="106">
        <v>343.56000000000006</v>
      </c>
      <c r="I4" s="106">
        <v>314.16000000000003</v>
      </c>
      <c r="J4" s="106">
        <v>347.2</v>
      </c>
      <c r="K4" s="106">
        <v>358.26</v>
      </c>
      <c r="L4" s="106">
        <v>312.96999999999997</v>
      </c>
      <c r="M4" s="106">
        <v>318.01</v>
      </c>
      <c r="N4" s="106">
        <v>326.06</v>
      </c>
      <c r="O4" s="105">
        <v>374.36</v>
      </c>
      <c r="P4" s="106">
        <f t="shared" ref="P4:P15" si="0">SUM(D4:O4)</f>
        <v>3867.2200000000003</v>
      </c>
    </row>
    <row r="5" spans="2:16" x14ac:dyDescent="0.25">
      <c r="B5" s="195"/>
      <c r="C5" s="199" t="s">
        <v>46</v>
      </c>
      <c r="D5" s="106">
        <v>33.120000000000005</v>
      </c>
      <c r="E5" s="106">
        <v>38.4</v>
      </c>
      <c r="F5" s="106">
        <v>52.800000000000004</v>
      </c>
      <c r="G5" s="106">
        <v>55.2</v>
      </c>
      <c r="H5" s="106">
        <v>57.12</v>
      </c>
      <c r="I5" s="106">
        <v>52.800000000000004</v>
      </c>
      <c r="J5" s="106">
        <v>55.2</v>
      </c>
      <c r="K5" s="106">
        <v>54.96</v>
      </c>
      <c r="L5" s="106">
        <v>47.16</v>
      </c>
      <c r="M5" s="106">
        <v>49.56</v>
      </c>
      <c r="N5" s="106">
        <v>50.64</v>
      </c>
      <c r="O5" s="105">
        <v>57.12</v>
      </c>
      <c r="P5" s="106">
        <f t="shared" si="0"/>
        <v>604.08000000000004</v>
      </c>
    </row>
    <row r="6" spans="2:16" x14ac:dyDescent="0.25">
      <c r="B6" s="195"/>
      <c r="C6" s="199" t="s">
        <v>76</v>
      </c>
      <c r="D6" s="106">
        <v>3</v>
      </c>
      <c r="E6" s="106">
        <v>3</v>
      </c>
      <c r="F6" s="106">
        <v>3</v>
      </c>
      <c r="G6" s="106">
        <v>3</v>
      </c>
      <c r="H6" s="106">
        <v>3</v>
      </c>
      <c r="I6" s="106">
        <v>3</v>
      </c>
      <c r="J6" s="106">
        <v>3</v>
      </c>
      <c r="K6" s="106">
        <v>3</v>
      </c>
      <c r="L6" s="106">
        <v>3</v>
      </c>
      <c r="M6" s="106">
        <v>3</v>
      </c>
      <c r="N6" s="106">
        <v>3</v>
      </c>
      <c r="O6" s="105">
        <v>3</v>
      </c>
      <c r="P6" s="106">
        <f t="shared" si="0"/>
        <v>36</v>
      </c>
    </row>
    <row r="7" spans="2:16" x14ac:dyDescent="0.25">
      <c r="B7" s="195"/>
      <c r="C7" s="199" t="s">
        <v>78</v>
      </c>
      <c r="D7" s="106">
        <v>18</v>
      </c>
      <c r="E7" s="106">
        <v>20</v>
      </c>
      <c r="F7" s="106">
        <v>20</v>
      </c>
      <c r="G7" s="106">
        <v>20</v>
      </c>
      <c r="H7" s="106">
        <v>22</v>
      </c>
      <c r="I7" s="106">
        <v>20</v>
      </c>
      <c r="J7" s="106">
        <v>20</v>
      </c>
      <c r="K7" s="106">
        <v>21</v>
      </c>
      <c r="L7" s="106">
        <v>18</v>
      </c>
      <c r="M7" s="106">
        <v>18</v>
      </c>
      <c r="N7" s="106">
        <v>19</v>
      </c>
      <c r="O7" s="106">
        <v>23</v>
      </c>
      <c r="P7" s="106">
        <f t="shared" si="0"/>
        <v>239</v>
      </c>
    </row>
    <row r="8" spans="2:16" ht="15.75" thickBot="1" x14ac:dyDescent="0.3">
      <c r="B8" s="195"/>
      <c r="C8" s="201" t="s">
        <v>44</v>
      </c>
      <c r="D8" s="110">
        <v>28</v>
      </c>
      <c r="E8" s="110">
        <v>28</v>
      </c>
      <c r="F8" s="110">
        <v>28</v>
      </c>
      <c r="G8" s="110">
        <v>28</v>
      </c>
      <c r="H8" s="110">
        <v>28</v>
      </c>
      <c r="I8" s="110">
        <v>28</v>
      </c>
      <c r="J8" s="110">
        <v>42</v>
      </c>
      <c r="K8" s="110">
        <v>42</v>
      </c>
      <c r="L8" s="110">
        <v>42</v>
      </c>
      <c r="M8" s="110">
        <v>42</v>
      </c>
      <c r="N8" s="110">
        <v>42</v>
      </c>
      <c r="O8" s="109">
        <v>42</v>
      </c>
      <c r="P8" s="110">
        <f t="shared" si="0"/>
        <v>420</v>
      </c>
    </row>
    <row r="9" spans="2:16" ht="15.75" thickBot="1" x14ac:dyDescent="0.3">
      <c r="B9" s="196"/>
      <c r="C9" s="205" t="s">
        <v>82</v>
      </c>
      <c r="D9" s="95">
        <f>D4+D5+D7+D8+D6</f>
        <v>349.24</v>
      </c>
      <c r="E9" s="95">
        <f t="shared" ref="E9:O9" si="1">E4+E5+E7+E8+E6</f>
        <v>389.56</v>
      </c>
      <c r="F9" s="95">
        <f t="shared" si="1"/>
        <v>403.96000000000004</v>
      </c>
      <c r="G9" s="95">
        <f t="shared" si="1"/>
        <v>411.4</v>
      </c>
      <c r="H9" s="95">
        <f t="shared" si="1"/>
        <v>453.68000000000006</v>
      </c>
      <c r="I9" s="95">
        <f t="shared" si="1"/>
        <v>417.96000000000004</v>
      </c>
      <c r="J9" s="95">
        <f t="shared" si="1"/>
        <v>467.4</v>
      </c>
      <c r="K9" s="95">
        <f t="shared" si="1"/>
        <v>479.21999999999997</v>
      </c>
      <c r="L9" s="95">
        <f t="shared" si="1"/>
        <v>423.13</v>
      </c>
      <c r="M9" s="95">
        <f t="shared" si="1"/>
        <v>430.57</v>
      </c>
      <c r="N9" s="95">
        <f t="shared" si="1"/>
        <v>440.7</v>
      </c>
      <c r="O9" s="206">
        <f t="shared" si="1"/>
        <v>499.48</v>
      </c>
      <c r="P9" s="95">
        <f t="shared" si="0"/>
        <v>5166.2999999999993</v>
      </c>
    </row>
    <row r="10" spans="2:16" ht="15.95" customHeight="1" x14ac:dyDescent="0.25">
      <c r="B10" s="256" t="s">
        <v>91</v>
      </c>
      <c r="C10" s="248" t="s">
        <v>94</v>
      </c>
      <c r="D10" s="147">
        <v>0</v>
      </c>
      <c r="E10" s="139">
        <v>16.2</v>
      </c>
      <c r="F10" s="139">
        <v>48.6</v>
      </c>
      <c r="G10" s="139">
        <v>81</v>
      </c>
      <c r="H10" s="139">
        <v>80.190000000000012</v>
      </c>
      <c r="I10" s="139">
        <v>72.900000000000006</v>
      </c>
      <c r="J10" s="139">
        <v>72.900000000000006</v>
      </c>
      <c r="K10" s="139">
        <v>85.05</v>
      </c>
      <c r="L10" s="139">
        <v>67.432500000000005</v>
      </c>
      <c r="M10" s="139">
        <v>67.432500000000005</v>
      </c>
      <c r="N10" s="139">
        <v>69.25500000000001</v>
      </c>
      <c r="O10" s="141">
        <v>89.100000000000009</v>
      </c>
      <c r="P10" s="112">
        <f t="shared" si="0"/>
        <v>750.06000000000006</v>
      </c>
    </row>
    <row r="11" spans="2:16" x14ac:dyDescent="0.25">
      <c r="B11" s="257"/>
      <c r="C11" s="195" t="s">
        <v>92</v>
      </c>
      <c r="D11" s="147">
        <v>25.92</v>
      </c>
      <c r="E11" s="139">
        <v>28.8</v>
      </c>
      <c r="F11" s="139">
        <v>28.8</v>
      </c>
      <c r="G11" s="139">
        <v>36</v>
      </c>
      <c r="H11" s="139">
        <v>39.6</v>
      </c>
      <c r="I11" s="139">
        <v>36</v>
      </c>
      <c r="J11" s="139">
        <v>36</v>
      </c>
      <c r="K11" s="139">
        <v>37.800000000000004</v>
      </c>
      <c r="L11" s="139">
        <v>33.300000000000004</v>
      </c>
      <c r="M11" s="139">
        <v>33.300000000000004</v>
      </c>
      <c r="N11" s="139">
        <v>34.200000000000003</v>
      </c>
      <c r="O11" s="141">
        <v>39.6</v>
      </c>
      <c r="P11" s="112">
        <f t="shared" si="0"/>
        <v>409.32000000000005</v>
      </c>
    </row>
    <row r="12" spans="2:16" ht="15.75" thickBot="1" x14ac:dyDescent="0.3">
      <c r="B12" s="257"/>
      <c r="C12" s="196" t="s">
        <v>80</v>
      </c>
      <c r="D12" s="197">
        <v>50</v>
      </c>
      <c r="E12" s="197">
        <v>36</v>
      </c>
      <c r="F12" s="197">
        <v>36</v>
      </c>
      <c r="G12" s="197">
        <v>24</v>
      </c>
      <c r="H12" s="197">
        <v>24</v>
      </c>
      <c r="I12" s="197">
        <v>24</v>
      </c>
      <c r="J12" s="197">
        <v>24</v>
      </c>
      <c r="K12" s="197">
        <v>24</v>
      </c>
      <c r="L12" s="197">
        <v>24</v>
      </c>
      <c r="M12" s="197">
        <v>24</v>
      </c>
      <c r="N12" s="197">
        <v>24</v>
      </c>
      <c r="O12" s="198">
        <v>24</v>
      </c>
      <c r="P12" s="197">
        <f t="shared" si="0"/>
        <v>338</v>
      </c>
    </row>
    <row r="13" spans="2:16" ht="15.75" thickBot="1" x14ac:dyDescent="0.3">
      <c r="B13" s="258"/>
      <c r="C13" s="205" t="s">
        <v>93</v>
      </c>
      <c r="D13" s="95">
        <f>SUM(D10:D12)</f>
        <v>75.92</v>
      </c>
      <c r="E13" s="95">
        <f t="shared" ref="E13:P13" si="2">SUM(E10:E12)</f>
        <v>81</v>
      </c>
      <c r="F13" s="95">
        <f t="shared" si="2"/>
        <v>113.4</v>
      </c>
      <c r="G13" s="95">
        <f t="shared" si="2"/>
        <v>141</v>
      </c>
      <c r="H13" s="95">
        <f t="shared" si="2"/>
        <v>143.79000000000002</v>
      </c>
      <c r="I13" s="95">
        <f t="shared" si="2"/>
        <v>132.9</v>
      </c>
      <c r="J13" s="95">
        <f t="shared" si="2"/>
        <v>132.9</v>
      </c>
      <c r="K13" s="95">
        <f t="shared" si="2"/>
        <v>146.85</v>
      </c>
      <c r="L13" s="95">
        <f t="shared" si="2"/>
        <v>124.73250000000002</v>
      </c>
      <c r="M13" s="95">
        <f t="shared" si="2"/>
        <v>124.73250000000002</v>
      </c>
      <c r="N13" s="95">
        <f t="shared" si="2"/>
        <v>127.45500000000001</v>
      </c>
      <c r="O13" s="95">
        <f t="shared" si="2"/>
        <v>152.70000000000002</v>
      </c>
      <c r="P13" s="95">
        <f t="shared" si="2"/>
        <v>1497.38</v>
      </c>
    </row>
    <row r="14" spans="2:16" ht="15.75" thickBot="1" x14ac:dyDescent="0.3">
      <c r="B14" s="61" t="s">
        <v>84</v>
      </c>
      <c r="C14" s="61" t="s">
        <v>39</v>
      </c>
      <c r="D14" s="102">
        <v>259</v>
      </c>
      <c r="E14" s="102">
        <v>288</v>
      </c>
      <c r="F14" s="102">
        <v>288</v>
      </c>
      <c r="G14" s="102">
        <v>288</v>
      </c>
      <c r="H14" s="102">
        <v>317</v>
      </c>
      <c r="I14" s="102">
        <v>272</v>
      </c>
      <c r="J14" s="102">
        <v>272</v>
      </c>
      <c r="K14" s="102">
        <v>286</v>
      </c>
      <c r="L14" s="102">
        <v>252</v>
      </c>
      <c r="M14" s="102">
        <v>252</v>
      </c>
      <c r="N14" s="102">
        <v>258</v>
      </c>
      <c r="O14" s="101">
        <v>298</v>
      </c>
      <c r="P14" s="102">
        <f t="shared" si="0"/>
        <v>3330</v>
      </c>
    </row>
    <row r="15" spans="2:16" ht="15.75" thickBot="1" x14ac:dyDescent="0.3">
      <c r="B15" s="100" t="s">
        <v>74</v>
      </c>
      <c r="C15" s="100" t="s">
        <v>38</v>
      </c>
      <c r="D15" s="98">
        <v>810.54</v>
      </c>
      <c r="E15" s="98">
        <v>900.59999999999991</v>
      </c>
      <c r="F15" s="98">
        <v>900.59999999999991</v>
      </c>
      <c r="G15" s="98">
        <v>900.59999999999991</v>
      </c>
      <c r="H15" s="98">
        <v>990.66000000000008</v>
      </c>
      <c r="I15" s="98">
        <v>900.59999999999991</v>
      </c>
      <c r="J15" s="98">
        <v>951.52</v>
      </c>
      <c r="K15" s="98">
        <v>999.096</v>
      </c>
      <c r="L15" s="98">
        <v>880.15600000000006</v>
      </c>
      <c r="M15" s="98">
        <v>880.15600000000006</v>
      </c>
      <c r="N15" s="98">
        <v>903.94399999999996</v>
      </c>
      <c r="O15" s="97">
        <v>1046.672</v>
      </c>
      <c r="P15" s="98">
        <f t="shared" si="0"/>
        <v>11065.144000000002</v>
      </c>
    </row>
    <row r="16" spans="2:16" ht="15.75" thickBot="1" x14ac:dyDescent="0.3">
      <c r="B16" s="249" t="s">
        <v>83</v>
      </c>
      <c r="C16" s="250"/>
      <c r="D16" s="95">
        <f>D4+D5+D6+D7+D8+D10+D11+D12+D14+D15</f>
        <v>1494.7</v>
      </c>
      <c r="E16" s="94">
        <f t="shared" ref="E16:P16" si="3">E4+E5+E6+E7+E8+E10+E11+E12+E14+E15</f>
        <v>1659.1599999999999</v>
      </c>
      <c r="F16" s="94">
        <f t="shared" si="3"/>
        <v>1705.96</v>
      </c>
      <c r="G16" s="94">
        <f t="shared" si="3"/>
        <v>1741</v>
      </c>
      <c r="H16" s="94">
        <f t="shared" si="3"/>
        <v>1905.13</v>
      </c>
      <c r="I16" s="94">
        <f t="shared" si="3"/>
        <v>1723.46</v>
      </c>
      <c r="J16" s="94">
        <f t="shared" si="3"/>
        <v>1823.82</v>
      </c>
      <c r="K16" s="94">
        <f t="shared" si="3"/>
        <v>1911.1659999999999</v>
      </c>
      <c r="L16" s="94">
        <f t="shared" si="3"/>
        <v>1680.0185000000001</v>
      </c>
      <c r="M16" s="94">
        <f t="shared" si="3"/>
        <v>1687.4585000000002</v>
      </c>
      <c r="N16" s="94">
        <f t="shared" si="3"/>
        <v>1730.0989999999999</v>
      </c>
      <c r="O16" s="93">
        <f t="shared" si="3"/>
        <v>1996.8520000000001</v>
      </c>
      <c r="P16" s="95">
        <f t="shared" si="3"/>
        <v>21058.824000000001</v>
      </c>
    </row>
    <row r="17" spans="2:16" ht="15.75" thickBot="1" x14ac:dyDescent="0.3">
      <c r="B17" s="113" t="s">
        <v>51</v>
      </c>
      <c r="C17" s="113" t="s">
        <v>50</v>
      </c>
      <c r="D17" s="209">
        <v>44652</v>
      </c>
      <c r="E17" s="209">
        <v>44682</v>
      </c>
      <c r="F17" s="209">
        <v>44713</v>
      </c>
      <c r="G17" s="209">
        <v>44743</v>
      </c>
      <c r="H17" s="209">
        <v>44774</v>
      </c>
      <c r="I17" s="209">
        <v>44805</v>
      </c>
      <c r="J17" s="209">
        <v>44835</v>
      </c>
      <c r="K17" s="209">
        <v>44866</v>
      </c>
      <c r="L17" s="209">
        <v>44896</v>
      </c>
      <c r="M17" s="209">
        <v>44927</v>
      </c>
      <c r="N17" s="209">
        <v>44958</v>
      </c>
      <c r="O17" s="209">
        <v>44986</v>
      </c>
      <c r="P17" s="209" t="s">
        <v>77</v>
      </c>
    </row>
    <row r="18" spans="2:16" ht="15.75" thickBot="1" x14ac:dyDescent="0.3">
      <c r="B18" s="87" t="s">
        <v>36</v>
      </c>
      <c r="C18" s="86"/>
      <c r="D18" s="212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4"/>
    </row>
    <row r="19" spans="2:16" x14ac:dyDescent="0.25">
      <c r="B19" s="195" t="s">
        <v>35</v>
      </c>
      <c r="C19" s="85" t="s">
        <v>34</v>
      </c>
      <c r="D19" s="146">
        <v>360</v>
      </c>
      <c r="E19" s="138">
        <v>392.5</v>
      </c>
      <c r="F19" s="138">
        <v>437.5</v>
      </c>
      <c r="G19" s="138">
        <v>395</v>
      </c>
      <c r="H19" s="138">
        <v>445.5</v>
      </c>
      <c r="I19" s="138">
        <v>395</v>
      </c>
      <c r="J19" s="138">
        <v>409</v>
      </c>
      <c r="K19" s="138">
        <v>426</v>
      </c>
      <c r="L19" s="138">
        <v>385.5</v>
      </c>
      <c r="M19" s="138">
        <v>392</v>
      </c>
      <c r="N19" s="138">
        <v>382</v>
      </c>
      <c r="O19" s="191">
        <v>444</v>
      </c>
      <c r="P19" s="102">
        <f>SUM(D19:O19)</f>
        <v>4864</v>
      </c>
    </row>
    <row r="20" spans="2:16" x14ac:dyDescent="0.25">
      <c r="B20" s="195"/>
      <c r="C20" s="81" t="s">
        <v>33</v>
      </c>
      <c r="D20" s="147">
        <v>10</v>
      </c>
      <c r="E20" s="139">
        <v>14</v>
      </c>
      <c r="F20" s="139">
        <v>8</v>
      </c>
      <c r="G20" s="139">
        <v>10</v>
      </c>
      <c r="H20" s="139">
        <v>14</v>
      </c>
      <c r="I20" s="139">
        <v>10</v>
      </c>
      <c r="J20" s="139">
        <v>11</v>
      </c>
      <c r="K20" s="139">
        <v>10</v>
      </c>
      <c r="L20" s="139">
        <v>11</v>
      </c>
      <c r="M20" s="139">
        <v>13</v>
      </c>
      <c r="N20" s="139">
        <v>11</v>
      </c>
      <c r="O20" s="141">
        <v>9</v>
      </c>
      <c r="P20" s="112">
        <f t="shared" ref="P20:P32" si="4">SUM(D20:O20)</f>
        <v>131</v>
      </c>
    </row>
    <row r="21" spans="2:16" x14ac:dyDescent="0.25">
      <c r="B21" s="195"/>
      <c r="C21" s="81" t="s">
        <v>32</v>
      </c>
      <c r="D21" s="147">
        <v>61</v>
      </c>
      <c r="E21" s="139">
        <v>64</v>
      </c>
      <c r="F21" s="139">
        <v>62</v>
      </c>
      <c r="G21" s="139">
        <v>63</v>
      </c>
      <c r="H21" s="139">
        <v>64</v>
      </c>
      <c r="I21" s="139">
        <v>62</v>
      </c>
      <c r="J21" s="139">
        <v>63</v>
      </c>
      <c r="K21" s="139">
        <v>62</v>
      </c>
      <c r="L21" s="139">
        <v>64</v>
      </c>
      <c r="M21" s="139">
        <v>64</v>
      </c>
      <c r="N21" s="139">
        <v>57</v>
      </c>
      <c r="O21" s="141">
        <v>64</v>
      </c>
      <c r="P21" s="112">
        <f t="shared" si="4"/>
        <v>750</v>
      </c>
    </row>
    <row r="22" spans="2:16" x14ac:dyDescent="0.25">
      <c r="B22" s="195"/>
      <c r="C22" s="81" t="s">
        <v>31</v>
      </c>
      <c r="D22" s="147">
        <v>46</v>
      </c>
      <c r="E22" s="139">
        <v>52</v>
      </c>
      <c r="F22" s="139">
        <v>55</v>
      </c>
      <c r="G22" s="139">
        <v>52</v>
      </c>
      <c r="H22" s="139">
        <v>60</v>
      </c>
      <c r="I22" s="139">
        <v>56</v>
      </c>
      <c r="J22" s="139">
        <v>57</v>
      </c>
      <c r="K22" s="139">
        <v>58</v>
      </c>
      <c r="L22" s="139">
        <v>55</v>
      </c>
      <c r="M22" s="139">
        <v>53</v>
      </c>
      <c r="N22" s="139">
        <v>52</v>
      </c>
      <c r="O22" s="141">
        <v>63</v>
      </c>
      <c r="P22" s="112">
        <f t="shared" si="4"/>
        <v>659</v>
      </c>
    </row>
    <row r="23" spans="2:16" ht="15.75" thickBot="1" x14ac:dyDescent="0.3">
      <c r="B23" s="195"/>
      <c r="C23" s="76" t="s">
        <v>30</v>
      </c>
      <c r="D23" s="215">
        <v>34</v>
      </c>
      <c r="E23" s="216">
        <v>37</v>
      </c>
      <c r="F23" s="216">
        <v>31</v>
      </c>
      <c r="G23" s="216">
        <v>38</v>
      </c>
      <c r="H23" s="216">
        <v>33</v>
      </c>
      <c r="I23" s="216">
        <v>38</v>
      </c>
      <c r="J23" s="216">
        <v>34</v>
      </c>
      <c r="K23" s="216">
        <v>34</v>
      </c>
      <c r="L23" s="216">
        <v>35</v>
      </c>
      <c r="M23" s="216">
        <v>30</v>
      </c>
      <c r="N23" s="216">
        <v>31</v>
      </c>
      <c r="O23" s="217">
        <v>41</v>
      </c>
      <c r="P23" s="110">
        <f t="shared" si="4"/>
        <v>416</v>
      </c>
    </row>
    <row r="24" spans="2:16" ht="15.75" thickBot="1" x14ac:dyDescent="0.3">
      <c r="B24" s="69" t="s">
        <v>29</v>
      </c>
      <c r="C24" s="68" t="s">
        <v>27</v>
      </c>
      <c r="D24" s="148">
        <v>79</v>
      </c>
      <c r="E24" s="140">
        <v>82</v>
      </c>
      <c r="F24" s="140">
        <v>91</v>
      </c>
      <c r="G24" s="140">
        <v>89</v>
      </c>
      <c r="H24" s="140">
        <v>89</v>
      </c>
      <c r="I24" s="140">
        <v>85</v>
      </c>
      <c r="J24" s="140">
        <v>85</v>
      </c>
      <c r="K24" s="140">
        <v>89</v>
      </c>
      <c r="L24" s="140">
        <v>85</v>
      </c>
      <c r="M24" s="140">
        <v>77</v>
      </c>
      <c r="N24" s="140">
        <v>81</v>
      </c>
      <c r="O24" s="160">
        <v>93</v>
      </c>
      <c r="P24" s="218">
        <f t="shared" si="4"/>
        <v>1025</v>
      </c>
    </row>
    <row r="25" spans="2:16" ht="15.75" thickBot="1" x14ac:dyDescent="0.3">
      <c r="B25" s="69" t="s">
        <v>28</v>
      </c>
      <c r="C25" s="68" t="s">
        <v>27</v>
      </c>
      <c r="D25" s="148">
        <v>95</v>
      </c>
      <c r="E25" s="140">
        <v>95</v>
      </c>
      <c r="F25" s="140">
        <v>100</v>
      </c>
      <c r="G25" s="140">
        <v>105</v>
      </c>
      <c r="H25" s="140">
        <v>105</v>
      </c>
      <c r="I25" s="140">
        <v>100</v>
      </c>
      <c r="J25" s="140">
        <v>100</v>
      </c>
      <c r="K25" s="140">
        <v>105</v>
      </c>
      <c r="L25" s="140">
        <v>100</v>
      </c>
      <c r="M25" s="140">
        <v>90</v>
      </c>
      <c r="N25" s="140">
        <v>95</v>
      </c>
      <c r="O25" s="160">
        <v>110</v>
      </c>
      <c r="P25" s="218">
        <f t="shared" si="4"/>
        <v>1200</v>
      </c>
    </row>
    <row r="26" spans="2:16" ht="15.75" thickBot="1" x14ac:dyDescent="0.3">
      <c r="B26" s="203" t="s">
        <v>81</v>
      </c>
      <c r="C26" s="204"/>
      <c r="D26" s="219">
        <f>SUM(D19:D25)</f>
        <v>685</v>
      </c>
      <c r="E26" s="219">
        <f t="shared" ref="E26:O26" si="5">SUM(E19:E25)</f>
        <v>736.5</v>
      </c>
      <c r="F26" s="219">
        <f t="shared" si="5"/>
        <v>784.5</v>
      </c>
      <c r="G26" s="219">
        <f t="shared" si="5"/>
        <v>752</v>
      </c>
      <c r="H26" s="219">
        <f t="shared" si="5"/>
        <v>810.5</v>
      </c>
      <c r="I26" s="219">
        <f t="shared" si="5"/>
        <v>746</v>
      </c>
      <c r="J26" s="219">
        <f t="shared" si="5"/>
        <v>759</v>
      </c>
      <c r="K26" s="219">
        <f t="shared" si="5"/>
        <v>784</v>
      </c>
      <c r="L26" s="219">
        <f t="shared" si="5"/>
        <v>735.5</v>
      </c>
      <c r="M26" s="219">
        <f t="shared" si="5"/>
        <v>719</v>
      </c>
      <c r="N26" s="219">
        <f t="shared" si="5"/>
        <v>709</v>
      </c>
      <c r="O26" s="219">
        <f t="shared" si="5"/>
        <v>824</v>
      </c>
      <c r="P26" s="220">
        <f t="shared" si="4"/>
        <v>9045</v>
      </c>
    </row>
    <row r="27" spans="2:16" x14ac:dyDescent="0.25">
      <c r="B27" s="69" t="s">
        <v>26</v>
      </c>
      <c r="C27" s="202" t="s">
        <v>25</v>
      </c>
      <c r="D27" s="146">
        <v>1689</v>
      </c>
      <c r="E27" s="146">
        <v>1689</v>
      </c>
      <c r="F27" s="146">
        <v>1852</v>
      </c>
      <c r="G27" s="146">
        <v>1936</v>
      </c>
      <c r="H27" s="146">
        <v>1771</v>
      </c>
      <c r="I27" s="146">
        <v>1771</v>
      </c>
      <c r="J27" s="146">
        <v>1845</v>
      </c>
      <c r="K27" s="146">
        <v>1765</v>
      </c>
      <c r="L27" s="146">
        <v>1765</v>
      </c>
      <c r="M27" s="146">
        <v>1599</v>
      </c>
      <c r="N27" s="146">
        <v>1683</v>
      </c>
      <c r="O27" s="221">
        <v>1928</v>
      </c>
      <c r="P27" s="102">
        <f t="shared" si="4"/>
        <v>21293</v>
      </c>
    </row>
    <row r="28" spans="2:16" x14ac:dyDescent="0.25">
      <c r="B28" s="195"/>
      <c r="C28" s="54" t="s">
        <v>24</v>
      </c>
      <c r="D28" s="147">
        <v>1372</v>
      </c>
      <c r="E28" s="147">
        <v>1372</v>
      </c>
      <c r="F28" s="147">
        <v>1507</v>
      </c>
      <c r="G28" s="147">
        <v>1574</v>
      </c>
      <c r="H28" s="147">
        <v>1440</v>
      </c>
      <c r="I28" s="147">
        <v>1440</v>
      </c>
      <c r="J28" s="147">
        <v>1507</v>
      </c>
      <c r="K28" s="147">
        <v>1440</v>
      </c>
      <c r="L28" s="147">
        <v>1440</v>
      </c>
      <c r="M28" s="147">
        <v>1300</v>
      </c>
      <c r="N28" s="147">
        <v>1371</v>
      </c>
      <c r="O28" s="222">
        <v>1577</v>
      </c>
      <c r="P28" s="112">
        <f t="shared" si="4"/>
        <v>17340</v>
      </c>
    </row>
    <row r="29" spans="2:16" x14ac:dyDescent="0.25">
      <c r="B29" s="195"/>
      <c r="C29" s="54" t="s">
        <v>23</v>
      </c>
      <c r="D29" s="147">
        <v>702</v>
      </c>
      <c r="E29" s="147">
        <v>702</v>
      </c>
      <c r="F29" s="147">
        <v>772</v>
      </c>
      <c r="G29" s="147">
        <v>809</v>
      </c>
      <c r="H29" s="147">
        <v>738</v>
      </c>
      <c r="I29" s="147">
        <v>738</v>
      </c>
      <c r="J29" s="147">
        <v>772</v>
      </c>
      <c r="K29" s="147">
        <v>738</v>
      </c>
      <c r="L29" s="147">
        <v>738</v>
      </c>
      <c r="M29" s="147">
        <v>670</v>
      </c>
      <c r="N29" s="147">
        <v>702</v>
      </c>
      <c r="O29" s="222">
        <v>809</v>
      </c>
      <c r="P29" s="112">
        <f t="shared" si="4"/>
        <v>8890</v>
      </c>
    </row>
    <row r="30" spans="2:16" ht="15.75" thickBot="1" x14ac:dyDescent="0.3">
      <c r="B30" s="196"/>
      <c r="C30" s="48" t="s">
        <v>22</v>
      </c>
      <c r="D30" s="223">
        <v>121</v>
      </c>
      <c r="E30" s="223">
        <v>121</v>
      </c>
      <c r="F30" s="223">
        <v>133</v>
      </c>
      <c r="G30" s="223">
        <v>139</v>
      </c>
      <c r="H30" s="223">
        <v>127</v>
      </c>
      <c r="I30" s="223">
        <v>127</v>
      </c>
      <c r="J30" s="223">
        <v>133</v>
      </c>
      <c r="K30" s="223">
        <v>127</v>
      </c>
      <c r="L30" s="223">
        <v>127</v>
      </c>
      <c r="M30" s="223">
        <v>115</v>
      </c>
      <c r="N30" s="223">
        <v>121</v>
      </c>
      <c r="O30" s="224">
        <v>139</v>
      </c>
      <c r="P30" s="225">
        <f t="shared" si="4"/>
        <v>1530</v>
      </c>
    </row>
    <row r="31" spans="2:16" ht="15.75" thickBot="1" x14ac:dyDescent="0.3">
      <c r="B31" s="207" t="s">
        <v>75</v>
      </c>
      <c r="C31" s="208"/>
      <c r="D31" s="192">
        <f>SUM(D27:D30)</f>
        <v>3884</v>
      </c>
      <c r="E31" s="192">
        <f t="shared" ref="E31:O31" si="6">SUM(E27:E30)</f>
        <v>3884</v>
      </c>
      <c r="F31" s="192">
        <f t="shared" si="6"/>
        <v>4264</v>
      </c>
      <c r="G31" s="192">
        <f t="shared" si="6"/>
        <v>4458</v>
      </c>
      <c r="H31" s="192">
        <f t="shared" si="6"/>
        <v>4076</v>
      </c>
      <c r="I31" s="192">
        <f t="shared" si="6"/>
        <v>4076</v>
      </c>
      <c r="J31" s="192">
        <f t="shared" si="6"/>
        <v>4257</v>
      </c>
      <c r="K31" s="192">
        <f t="shared" si="6"/>
        <v>4070</v>
      </c>
      <c r="L31" s="192">
        <f t="shared" si="6"/>
        <v>4070</v>
      </c>
      <c r="M31" s="192">
        <f t="shared" si="6"/>
        <v>3684</v>
      </c>
      <c r="N31" s="192">
        <f t="shared" si="6"/>
        <v>3877</v>
      </c>
      <c r="O31" s="192">
        <f t="shared" si="6"/>
        <v>4453</v>
      </c>
      <c r="P31" s="192">
        <f t="shared" si="4"/>
        <v>49053</v>
      </c>
    </row>
    <row r="32" spans="2:16" ht="15.75" thickBot="1" x14ac:dyDescent="0.3">
      <c r="B32" s="251" t="s">
        <v>85</v>
      </c>
      <c r="C32" s="252"/>
      <c r="D32" s="192">
        <f>D26+D31</f>
        <v>4569</v>
      </c>
      <c r="E32" s="192">
        <f t="shared" ref="E32:O32" si="7">E26+E31</f>
        <v>4620.5</v>
      </c>
      <c r="F32" s="192">
        <f t="shared" si="7"/>
        <v>5048.5</v>
      </c>
      <c r="G32" s="192">
        <f t="shared" si="7"/>
        <v>5210</v>
      </c>
      <c r="H32" s="192">
        <f t="shared" si="7"/>
        <v>4886.5</v>
      </c>
      <c r="I32" s="192">
        <f t="shared" si="7"/>
        <v>4822</v>
      </c>
      <c r="J32" s="192">
        <f t="shared" si="7"/>
        <v>5016</v>
      </c>
      <c r="K32" s="192">
        <f t="shared" si="7"/>
        <v>4854</v>
      </c>
      <c r="L32" s="192">
        <f t="shared" si="7"/>
        <v>4805.5</v>
      </c>
      <c r="M32" s="192">
        <f t="shared" si="7"/>
        <v>4403</v>
      </c>
      <c r="N32" s="192">
        <f t="shared" si="7"/>
        <v>4586</v>
      </c>
      <c r="O32" s="192">
        <f t="shared" si="7"/>
        <v>5277</v>
      </c>
      <c r="P32" s="192">
        <f t="shared" si="4"/>
        <v>58098</v>
      </c>
    </row>
    <row r="33" spans="2:16" ht="15.75" thickBot="1" x14ac:dyDescent="0.3">
      <c r="B33" s="87" t="s">
        <v>90</v>
      </c>
      <c r="C33" s="210"/>
      <c r="D33" s="211">
        <f>D16+D32</f>
        <v>6063.7</v>
      </c>
      <c r="E33" s="211">
        <f t="shared" ref="E33:P33" si="8">E16+E32</f>
        <v>6279.66</v>
      </c>
      <c r="F33" s="211">
        <f t="shared" si="8"/>
        <v>6754.46</v>
      </c>
      <c r="G33" s="211">
        <f t="shared" si="8"/>
        <v>6951</v>
      </c>
      <c r="H33" s="211">
        <f t="shared" si="8"/>
        <v>6791.63</v>
      </c>
      <c r="I33" s="211">
        <f t="shared" si="8"/>
        <v>6545.46</v>
      </c>
      <c r="J33" s="211">
        <f t="shared" si="8"/>
        <v>6839.82</v>
      </c>
      <c r="K33" s="211">
        <f t="shared" si="8"/>
        <v>6765.1660000000002</v>
      </c>
      <c r="L33" s="211">
        <f t="shared" si="8"/>
        <v>6485.5185000000001</v>
      </c>
      <c r="M33" s="211">
        <f t="shared" si="8"/>
        <v>6090.4585000000006</v>
      </c>
      <c r="N33" s="211">
        <f t="shared" si="8"/>
        <v>6316.0990000000002</v>
      </c>
      <c r="O33" s="211">
        <f t="shared" si="8"/>
        <v>7273.8519999999999</v>
      </c>
      <c r="P33" s="211">
        <f t="shared" si="8"/>
        <v>79156.823999999993</v>
      </c>
    </row>
  </sheetData>
  <mergeCells count="4">
    <mergeCell ref="B16:C16"/>
    <mergeCell ref="B32:C32"/>
    <mergeCell ref="D1:P1"/>
    <mergeCell ref="B10:B1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"/>
  <sheetViews>
    <sheetView workbookViewId="0">
      <selection activeCell="B3" sqref="B3:O7"/>
    </sheetView>
  </sheetViews>
  <sheetFormatPr defaultRowHeight="15" x14ac:dyDescent="0.25"/>
  <cols>
    <col min="2" max="2" width="32.140625" bestFit="1" customWidth="1"/>
  </cols>
  <sheetData>
    <row r="2" spans="2:15" ht="15.75" thickBot="1" x14ac:dyDescent="0.3"/>
    <row r="3" spans="2:15" ht="15.75" thickBot="1" x14ac:dyDescent="0.3">
      <c r="C3" s="253" t="s">
        <v>86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</row>
    <row r="4" spans="2:15" ht="15.75" thickBot="1" x14ac:dyDescent="0.3">
      <c r="C4" s="209">
        <v>44652</v>
      </c>
      <c r="D4" s="209">
        <v>44682</v>
      </c>
      <c r="E4" s="209">
        <v>44713</v>
      </c>
      <c r="F4" s="209">
        <v>44743</v>
      </c>
      <c r="G4" s="209">
        <v>44774</v>
      </c>
      <c r="H4" s="209">
        <v>44805</v>
      </c>
      <c r="I4" s="209">
        <v>44835</v>
      </c>
      <c r="J4" s="209">
        <v>44866</v>
      </c>
      <c r="K4" s="209">
        <v>44896</v>
      </c>
      <c r="L4" s="209">
        <v>44927</v>
      </c>
      <c r="M4" s="209">
        <v>44958</v>
      </c>
      <c r="N4" s="209">
        <v>44986</v>
      </c>
      <c r="O4" s="209" t="s">
        <v>77</v>
      </c>
    </row>
    <row r="5" spans="2:15" ht="15.75" thickBot="1" x14ac:dyDescent="0.3"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4"/>
    </row>
    <row r="6" spans="2:15" x14ac:dyDescent="0.25">
      <c r="B6" s="230" t="s">
        <v>89</v>
      </c>
      <c r="C6" s="103">
        <v>181</v>
      </c>
      <c r="D6" s="102">
        <v>202</v>
      </c>
      <c r="E6" s="102">
        <v>202</v>
      </c>
      <c r="F6" s="102">
        <v>202</v>
      </c>
      <c r="G6" s="102">
        <v>222</v>
      </c>
      <c r="H6" s="102">
        <v>202</v>
      </c>
      <c r="I6" s="102">
        <v>202</v>
      </c>
      <c r="J6" s="102">
        <v>212</v>
      </c>
      <c r="K6" s="102">
        <v>186</v>
      </c>
      <c r="L6" s="102">
        <v>186</v>
      </c>
      <c r="M6" s="102">
        <v>192</v>
      </c>
      <c r="N6" s="228">
        <v>220</v>
      </c>
      <c r="O6" s="102">
        <f>SUM(C6:N6)</f>
        <v>2409</v>
      </c>
    </row>
    <row r="7" spans="2:15" ht="15.75" thickBot="1" x14ac:dyDescent="0.3">
      <c r="B7" s="231" t="s">
        <v>95</v>
      </c>
      <c r="C7" s="229">
        <v>85</v>
      </c>
      <c r="D7" s="197">
        <v>85</v>
      </c>
      <c r="E7" s="197">
        <v>85</v>
      </c>
      <c r="F7" s="197">
        <v>85</v>
      </c>
      <c r="G7" s="197">
        <v>85</v>
      </c>
      <c r="H7" s="197">
        <v>85</v>
      </c>
      <c r="I7" s="197">
        <v>85</v>
      </c>
      <c r="J7" s="197">
        <v>85</v>
      </c>
      <c r="K7" s="197">
        <v>85</v>
      </c>
      <c r="L7" s="197">
        <v>85</v>
      </c>
      <c r="M7" s="197">
        <v>85</v>
      </c>
      <c r="N7" s="198">
        <v>85</v>
      </c>
      <c r="O7" s="197">
        <f>SUM(C7:N7)</f>
        <v>1020</v>
      </c>
    </row>
  </sheetData>
  <mergeCells count="1">
    <mergeCell ref="C3:O3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tabSelected="1" topLeftCell="A31" workbookViewId="0">
      <selection activeCell="P11" sqref="P10:P11"/>
    </sheetView>
  </sheetViews>
  <sheetFormatPr defaultRowHeight="15" outlineLevelCol="1" x14ac:dyDescent="0.25"/>
  <cols>
    <col min="2" max="2" width="16.85546875" customWidth="1"/>
    <col min="3" max="3" width="29.28515625" bestFit="1" customWidth="1"/>
    <col min="4" max="15" width="8.7109375" style="1" customWidth="1" outlineLevel="1"/>
    <col min="16" max="16" width="8.7109375" style="1"/>
  </cols>
  <sheetData>
    <row r="1" spans="2:16" ht="15.75" thickBot="1" x14ac:dyDescent="0.3">
      <c r="D1" s="253" t="s">
        <v>86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5"/>
    </row>
    <row r="2" spans="2:16" ht="15.75" thickBot="1" x14ac:dyDescent="0.3">
      <c r="B2" s="113" t="s">
        <v>51</v>
      </c>
      <c r="C2" s="113" t="s">
        <v>50</v>
      </c>
      <c r="D2" s="209">
        <v>44652</v>
      </c>
      <c r="E2" s="209">
        <v>44682</v>
      </c>
      <c r="F2" s="209">
        <v>44713</v>
      </c>
      <c r="G2" s="209">
        <v>44743</v>
      </c>
      <c r="H2" s="209">
        <v>44774</v>
      </c>
      <c r="I2" s="209">
        <v>44805</v>
      </c>
      <c r="J2" s="209">
        <v>44835</v>
      </c>
      <c r="K2" s="209">
        <v>44866</v>
      </c>
      <c r="L2" s="209">
        <v>44896</v>
      </c>
      <c r="M2" s="209">
        <v>44927</v>
      </c>
      <c r="N2" s="209">
        <v>44958</v>
      </c>
      <c r="O2" s="209">
        <v>44986</v>
      </c>
      <c r="P2" s="209" t="s">
        <v>77</v>
      </c>
    </row>
    <row r="3" spans="2:16" ht="15.75" thickBot="1" x14ac:dyDescent="0.3">
      <c r="B3" s="87" t="s">
        <v>49</v>
      </c>
      <c r="C3" s="86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4"/>
    </row>
    <row r="4" spans="2:16" x14ac:dyDescent="0.25">
      <c r="B4" s="61" t="s">
        <v>48</v>
      </c>
      <c r="C4" s="200" t="s">
        <v>47</v>
      </c>
      <c r="D4" s="106">
        <v>267.12</v>
      </c>
      <c r="E4" s="106">
        <v>300.16000000000003</v>
      </c>
      <c r="F4" s="106">
        <v>300.16000000000003</v>
      </c>
      <c r="G4" s="106">
        <v>305.2</v>
      </c>
      <c r="H4" s="106">
        <v>343.56000000000006</v>
      </c>
      <c r="I4" s="106">
        <v>314.16000000000003</v>
      </c>
      <c r="J4" s="106">
        <v>347.2</v>
      </c>
      <c r="K4" s="106">
        <v>358.26</v>
      </c>
      <c r="L4" s="106">
        <v>312.96999999999997</v>
      </c>
      <c r="M4" s="106">
        <v>318.01</v>
      </c>
      <c r="N4" s="106">
        <v>326.06</v>
      </c>
      <c r="O4" s="105">
        <v>374.36</v>
      </c>
      <c r="P4" s="106">
        <f t="shared" ref="P4:P15" si="0">SUM(D4:O4)</f>
        <v>3867.2200000000003</v>
      </c>
    </row>
    <row r="5" spans="2:16" x14ac:dyDescent="0.25">
      <c r="B5" s="108"/>
      <c r="C5" s="199" t="s">
        <v>46</v>
      </c>
      <c r="D5" s="106">
        <v>33.120000000000005</v>
      </c>
      <c r="E5" s="106">
        <v>38.4</v>
      </c>
      <c r="F5" s="106">
        <v>52.800000000000004</v>
      </c>
      <c r="G5" s="106">
        <v>55.2</v>
      </c>
      <c r="H5" s="106">
        <v>57.12</v>
      </c>
      <c r="I5" s="106">
        <v>52.800000000000004</v>
      </c>
      <c r="J5" s="106">
        <v>55.2</v>
      </c>
      <c r="K5" s="106">
        <v>54.96</v>
      </c>
      <c r="L5" s="106">
        <v>47.16</v>
      </c>
      <c r="M5" s="106">
        <v>49.56</v>
      </c>
      <c r="N5" s="106">
        <v>50.64</v>
      </c>
      <c r="O5" s="105">
        <v>57.12</v>
      </c>
      <c r="P5" s="106">
        <f t="shared" si="0"/>
        <v>604.08000000000004</v>
      </c>
    </row>
    <row r="6" spans="2:16" x14ac:dyDescent="0.25">
      <c r="B6" s="195"/>
      <c r="C6" s="199" t="s">
        <v>76</v>
      </c>
      <c r="D6" s="106">
        <v>3</v>
      </c>
      <c r="E6" s="106">
        <v>3</v>
      </c>
      <c r="F6" s="106">
        <v>3</v>
      </c>
      <c r="G6" s="106">
        <v>3</v>
      </c>
      <c r="H6" s="106">
        <v>3</v>
      </c>
      <c r="I6" s="106">
        <v>3</v>
      </c>
      <c r="J6" s="106">
        <v>3</v>
      </c>
      <c r="K6" s="106">
        <v>3</v>
      </c>
      <c r="L6" s="106">
        <v>3</v>
      </c>
      <c r="M6" s="106">
        <v>3</v>
      </c>
      <c r="N6" s="106">
        <v>3</v>
      </c>
      <c r="O6" s="105">
        <v>3</v>
      </c>
      <c r="P6" s="106">
        <f t="shared" si="0"/>
        <v>36</v>
      </c>
    </row>
    <row r="7" spans="2:16" x14ac:dyDescent="0.25">
      <c r="B7" s="195"/>
      <c r="C7" s="199" t="s">
        <v>78</v>
      </c>
      <c r="D7" s="106">
        <v>18</v>
      </c>
      <c r="E7" s="106">
        <v>20</v>
      </c>
      <c r="F7" s="106">
        <v>20</v>
      </c>
      <c r="G7" s="106">
        <v>20</v>
      </c>
      <c r="H7" s="106">
        <v>22</v>
      </c>
      <c r="I7" s="106">
        <v>20</v>
      </c>
      <c r="J7" s="106">
        <v>20</v>
      </c>
      <c r="K7" s="106">
        <v>21</v>
      </c>
      <c r="L7" s="106">
        <v>18</v>
      </c>
      <c r="M7" s="106">
        <v>18</v>
      </c>
      <c r="N7" s="106">
        <v>19</v>
      </c>
      <c r="O7" s="106">
        <v>23</v>
      </c>
      <c r="P7" s="106">
        <f t="shared" si="0"/>
        <v>239</v>
      </c>
    </row>
    <row r="8" spans="2:16" ht="15.75" thickBot="1" x14ac:dyDescent="0.3">
      <c r="B8" s="195"/>
      <c r="C8" s="201" t="s">
        <v>44</v>
      </c>
      <c r="D8" s="110">
        <v>28</v>
      </c>
      <c r="E8" s="110">
        <v>28</v>
      </c>
      <c r="F8" s="110">
        <v>28</v>
      </c>
      <c r="G8" s="110">
        <v>28</v>
      </c>
      <c r="H8" s="110">
        <v>28</v>
      </c>
      <c r="I8" s="110">
        <v>28</v>
      </c>
      <c r="J8" s="110">
        <v>42</v>
      </c>
      <c r="K8" s="110">
        <v>42</v>
      </c>
      <c r="L8" s="110">
        <v>42</v>
      </c>
      <c r="M8" s="110">
        <v>42</v>
      </c>
      <c r="N8" s="110">
        <v>42</v>
      </c>
      <c r="O8" s="109">
        <v>42</v>
      </c>
      <c r="P8" s="110">
        <f t="shared" si="0"/>
        <v>420</v>
      </c>
    </row>
    <row r="9" spans="2:16" ht="15.75" thickBot="1" x14ac:dyDescent="0.3">
      <c r="B9" s="196"/>
      <c r="C9" s="205" t="s">
        <v>82</v>
      </c>
      <c r="D9" s="95">
        <f>D4+D5+D7+D8+D6</f>
        <v>349.24</v>
      </c>
      <c r="E9" s="95">
        <f t="shared" ref="E9:O9" si="1">E4+E5+E7+E8+E6</f>
        <v>389.56</v>
      </c>
      <c r="F9" s="95">
        <f t="shared" si="1"/>
        <v>403.96000000000004</v>
      </c>
      <c r="G9" s="95">
        <f t="shared" si="1"/>
        <v>411.4</v>
      </c>
      <c r="H9" s="95">
        <f t="shared" si="1"/>
        <v>453.68000000000006</v>
      </c>
      <c r="I9" s="95">
        <f t="shared" si="1"/>
        <v>417.96000000000004</v>
      </c>
      <c r="J9" s="95">
        <f t="shared" si="1"/>
        <v>467.4</v>
      </c>
      <c r="K9" s="95">
        <f t="shared" si="1"/>
        <v>479.21999999999997</v>
      </c>
      <c r="L9" s="95">
        <f t="shared" si="1"/>
        <v>423.13</v>
      </c>
      <c r="M9" s="95">
        <f t="shared" si="1"/>
        <v>430.57</v>
      </c>
      <c r="N9" s="95">
        <f t="shared" si="1"/>
        <v>440.7</v>
      </c>
      <c r="O9" s="206">
        <f t="shared" si="1"/>
        <v>499.48</v>
      </c>
      <c r="P9" s="95">
        <f t="shared" si="0"/>
        <v>5166.2999999999993</v>
      </c>
    </row>
    <row r="10" spans="2:16" ht="45" x14ac:dyDescent="0.25">
      <c r="B10" s="256" t="s">
        <v>91</v>
      </c>
      <c r="C10" s="233" t="s">
        <v>94</v>
      </c>
      <c r="D10" s="147">
        <v>0</v>
      </c>
      <c r="E10" s="139">
        <v>16.2</v>
      </c>
      <c r="F10" s="139">
        <v>48.6</v>
      </c>
      <c r="G10" s="139">
        <v>81</v>
      </c>
      <c r="H10" s="139">
        <v>80.190000000000012</v>
      </c>
      <c r="I10" s="139">
        <v>72.900000000000006</v>
      </c>
      <c r="J10" s="139">
        <v>72.900000000000006</v>
      </c>
      <c r="K10" s="139">
        <v>85.05</v>
      </c>
      <c r="L10" s="139">
        <v>67.432500000000005</v>
      </c>
      <c r="M10" s="139">
        <v>67.432500000000005</v>
      </c>
      <c r="N10" s="139">
        <v>69.25500000000001</v>
      </c>
      <c r="O10" s="141">
        <v>89.100000000000009</v>
      </c>
      <c r="P10" s="112">
        <f t="shared" si="0"/>
        <v>750.06000000000006</v>
      </c>
    </row>
    <row r="11" spans="2:16" x14ac:dyDescent="0.25">
      <c r="B11" s="257"/>
      <c r="C11" s="195" t="s">
        <v>92</v>
      </c>
      <c r="D11" s="147">
        <v>25.92</v>
      </c>
      <c r="E11" s="139">
        <v>28.8</v>
      </c>
      <c r="F11" s="139">
        <v>28.8</v>
      </c>
      <c r="G11" s="139">
        <v>36</v>
      </c>
      <c r="H11" s="139">
        <v>39.6</v>
      </c>
      <c r="I11" s="139">
        <v>36</v>
      </c>
      <c r="J11" s="139">
        <v>36</v>
      </c>
      <c r="K11" s="139">
        <v>37.800000000000004</v>
      </c>
      <c r="L11" s="139">
        <v>33.300000000000004</v>
      </c>
      <c r="M11" s="139">
        <v>33.300000000000004</v>
      </c>
      <c r="N11" s="139">
        <v>34.200000000000003</v>
      </c>
      <c r="O11" s="141">
        <v>39.6</v>
      </c>
      <c r="P11" s="112">
        <f t="shared" si="0"/>
        <v>409.32000000000005</v>
      </c>
    </row>
    <row r="12" spans="2:16" ht="15.75" thickBot="1" x14ac:dyDescent="0.3">
      <c r="B12" s="257"/>
      <c r="C12" s="196" t="s">
        <v>80</v>
      </c>
      <c r="D12" s="197">
        <v>50</v>
      </c>
      <c r="E12" s="197">
        <v>36</v>
      </c>
      <c r="F12" s="197">
        <v>36</v>
      </c>
      <c r="G12" s="197">
        <v>24</v>
      </c>
      <c r="H12" s="197">
        <v>24</v>
      </c>
      <c r="I12" s="197">
        <v>24</v>
      </c>
      <c r="J12" s="197">
        <v>24</v>
      </c>
      <c r="K12" s="197">
        <v>24</v>
      </c>
      <c r="L12" s="197">
        <v>24</v>
      </c>
      <c r="M12" s="197">
        <v>24</v>
      </c>
      <c r="N12" s="197">
        <v>24</v>
      </c>
      <c r="O12" s="198">
        <v>24</v>
      </c>
      <c r="P12" s="197">
        <f t="shared" si="0"/>
        <v>338</v>
      </c>
    </row>
    <row r="13" spans="2:16" ht="15.75" thickBot="1" x14ac:dyDescent="0.3">
      <c r="B13" s="258"/>
      <c r="C13" s="205" t="s">
        <v>93</v>
      </c>
      <c r="D13" s="95">
        <f>SUM(D10:D12)</f>
        <v>75.92</v>
      </c>
      <c r="E13" s="95">
        <f t="shared" ref="E13:P13" si="2">SUM(E10:E12)</f>
        <v>81</v>
      </c>
      <c r="F13" s="95">
        <f t="shared" si="2"/>
        <v>113.4</v>
      </c>
      <c r="G13" s="95">
        <f t="shared" si="2"/>
        <v>141</v>
      </c>
      <c r="H13" s="95">
        <f t="shared" si="2"/>
        <v>143.79000000000002</v>
      </c>
      <c r="I13" s="95">
        <f t="shared" si="2"/>
        <v>132.9</v>
      </c>
      <c r="J13" s="95">
        <f t="shared" si="2"/>
        <v>132.9</v>
      </c>
      <c r="K13" s="95">
        <f t="shared" si="2"/>
        <v>146.85</v>
      </c>
      <c r="L13" s="95">
        <f t="shared" si="2"/>
        <v>124.73250000000002</v>
      </c>
      <c r="M13" s="95">
        <f t="shared" si="2"/>
        <v>124.73250000000002</v>
      </c>
      <c r="N13" s="95">
        <f t="shared" si="2"/>
        <v>127.45500000000001</v>
      </c>
      <c r="O13" s="95">
        <f t="shared" si="2"/>
        <v>152.70000000000002</v>
      </c>
      <c r="P13" s="95">
        <f t="shared" si="2"/>
        <v>1497.38</v>
      </c>
    </row>
    <row r="14" spans="2:16" ht="15.75" thickBot="1" x14ac:dyDescent="0.3">
      <c r="B14" s="61" t="s">
        <v>84</v>
      </c>
      <c r="C14" s="61" t="s">
        <v>39</v>
      </c>
      <c r="D14" s="102">
        <v>259</v>
      </c>
      <c r="E14" s="102">
        <v>288</v>
      </c>
      <c r="F14" s="102">
        <v>288</v>
      </c>
      <c r="G14" s="102">
        <v>288</v>
      </c>
      <c r="H14" s="102">
        <v>317</v>
      </c>
      <c r="I14" s="102">
        <v>272</v>
      </c>
      <c r="J14" s="102">
        <v>272</v>
      </c>
      <c r="K14" s="102">
        <v>286</v>
      </c>
      <c r="L14" s="102">
        <v>252</v>
      </c>
      <c r="M14" s="102">
        <v>252</v>
      </c>
      <c r="N14" s="102">
        <v>258</v>
      </c>
      <c r="O14" s="101">
        <v>298</v>
      </c>
      <c r="P14" s="102">
        <f t="shared" si="0"/>
        <v>3330</v>
      </c>
    </row>
    <row r="15" spans="2:16" ht="15.75" thickBot="1" x14ac:dyDescent="0.3">
      <c r="B15" s="100" t="s">
        <v>74</v>
      </c>
      <c r="C15" s="100" t="s">
        <v>38</v>
      </c>
      <c r="D15" s="98">
        <v>810.54</v>
      </c>
      <c r="E15" s="98">
        <v>900.59999999999991</v>
      </c>
      <c r="F15" s="98">
        <v>900.59999999999991</v>
      </c>
      <c r="G15" s="98">
        <v>900.59999999999991</v>
      </c>
      <c r="H15" s="98">
        <v>990.66000000000008</v>
      </c>
      <c r="I15" s="98">
        <v>900.59999999999991</v>
      </c>
      <c r="J15" s="98">
        <v>951.52</v>
      </c>
      <c r="K15" s="98">
        <v>999.096</v>
      </c>
      <c r="L15" s="98">
        <v>880.15600000000006</v>
      </c>
      <c r="M15" s="98">
        <v>880.15600000000006</v>
      </c>
      <c r="N15" s="98">
        <v>903.94399999999996</v>
      </c>
      <c r="O15" s="97">
        <v>1046.672</v>
      </c>
      <c r="P15" s="98">
        <f t="shared" si="0"/>
        <v>11065.144000000002</v>
      </c>
    </row>
    <row r="16" spans="2:16" ht="15.75" thickBot="1" x14ac:dyDescent="0.3">
      <c r="B16" s="249" t="s">
        <v>83</v>
      </c>
      <c r="C16" s="250"/>
      <c r="D16" s="95">
        <f>D4+D5+D6+D7+D8+D10+D11+D12+D14+D15</f>
        <v>1494.7</v>
      </c>
      <c r="E16" s="94">
        <f t="shared" ref="E16:P16" si="3">E4+E5+E6+E7+E8+E10+E11+E12+E14+E15</f>
        <v>1659.1599999999999</v>
      </c>
      <c r="F16" s="94">
        <f t="shared" si="3"/>
        <v>1705.96</v>
      </c>
      <c r="G16" s="94">
        <f t="shared" si="3"/>
        <v>1741</v>
      </c>
      <c r="H16" s="94">
        <f t="shared" si="3"/>
        <v>1905.13</v>
      </c>
      <c r="I16" s="94">
        <f t="shared" si="3"/>
        <v>1723.46</v>
      </c>
      <c r="J16" s="94">
        <f t="shared" si="3"/>
        <v>1823.82</v>
      </c>
      <c r="K16" s="94">
        <f t="shared" si="3"/>
        <v>1911.1659999999999</v>
      </c>
      <c r="L16" s="94">
        <f t="shared" si="3"/>
        <v>1680.0185000000001</v>
      </c>
      <c r="M16" s="94">
        <f t="shared" si="3"/>
        <v>1687.4585000000002</v>
      </c>
      <c r="N16" s="94">
        <f t="shared" si="3"/>
        <v>1730.0989999999999</v>
      </c>
      <c r="O16" s="93">
        <f t="shared" si="3"/>
        <v>1996.8520000000001</v>
      </c>
      <c r="P16" s="95">
        <f t="shared" si="3"/>
        <v>21058.824000000001</v>
      </c>
    </row>
    <row r="17" spans="2:16" ht="15.75" thickBot="1" x14ac:dyDescent="0.3">
      <c r="B17" s="113" t="s">
        <v>51</v>
      </c>
      <c r="C17" s="113" t="s">
        <v>50</v>
      </c>
      <c r="D17" s="209">
        <v>44652</v>
      </c>
      <c r="E17" s="209">
        <v>44682</v>
      </c>
      <c r="F17" s="209">
        <v>44713</v>
      </c>
      <c r="G17" s="209">
        <v>44743</v>
      </c>
      <c r="H17" s="209">
        <v>44774</v>
      </c>
      <c r="I17" s="209">
        <v>44805</v>
      </c>
      <c r="J17" s="209">
        <v>44835</v>
      </c>
      <c r="K17" s="209">
        <v>44866</v>
      </c>
      <c r="L17" s="209">
        <v>44896</v>
      </c>
      <c r="M17" s="209">
        <v>44927</v>
      </c>
      <c r="N17" s="209">
        <v>44958</v>
      </c>
      <c r="O17" s="209">
        <v>44986</v>
      </c>
      <c r="P17" s="209" t="s">
        <v>77</v>
      </c>
    </row>
    <row r="18" spans="2:16" ht="15.75" thickBot="1" x14ac:dyDescent="0.3">
      <c r="B18" s="87" t="s">
        <v>36</v>
      </c>
      <c r="C18" s="86"/>
      <c r="D18" s="212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4"/>
    </row>
    <row r="19" spans="2:16" x14ac:dyDescent="0.25">
      <c r="B19" s="61" t="s">
        <v>35</v>
      </c>
      <c r="C19" s="85" t="s">
        <v>34</v>
      </c>
      <c r="D19" s="146">
        <v>360</v>
      </c>
      <c r="E19" s="138">
        <v>392.5</v>
      </c>
      <c r="F19" s="138">
        <v>437.5</v>
      </c>
      <c r="G19" s="138">
        <v>395</v>
      </c>
      <c r="H19" s="138">
        <v>445.5</v>
      </c>
      <c r="I19" s="138">
        <v>395</v>
      </c>
      <c r="J19" s="138">
        <v>409</v>
      </c>
      <c r="K19" s="138">
        <v>426</v>
      </c>
      <c r="L19" s="138">
        <v>385.5</v>
      </c>
      <c r="M19" s="138">
        <v>392</v>
      </c>
      <c r="N19" s="138">
        <v>382</v>
      </c>
      <c r="O19" s="191">
        <v>444</v>
      </c>
      <c r="P19" s="102">
        <f>SUM(D19:O19)</f>
        <v>4864</v>
      </c>
    </row>
    <row r="20" spans="2:16" x14ac:dyDescent="0.25">
      <c r="B20" s="55"/>
      <c r="C20" s="81" t="s">
        <v>33</v>
      </c>
      <c r="D20" s="147">
        <v>10</v>
      </c>
      <c r="E20" s="139">
        <v>14</v>
      </c>
      <c r="F20" s="139">
        <v>8</v>
      </c>
      <c r="G20" s="139">
        <v>10</v>
      </c>
      <c r="H20" s="139">
        <v>14</v>
      </c>
      <c r="I20" s="139">
        <v>10</v>
      </c>
      <c r="J20" s="139">
        <v>11</v>
      </c>
      <c r="K20" s="139">
        <v>10</v>
      </c>
      <c r="L20" s="139">
        <v>11</v>
      </c>
      <c r="M20" s="139">
        <v>13</v>
      </c>
      <c r="N20" s="139">
        <v>11</v>
      </c>
      <c r="O20" s="141">
        <v>9</v>
      </c>
      <c r="P20" s="112">
        <f t="shared" ref="P20:P32" si="4">SUM(D20:O20)</f>
        <v>131</v>
      </c>
    </row>
    <row r="21" spans="2:16" x14ac:dyDescent="0.25">
      <c r="B21" s="55"/>
      <c r="C21" s="81" t="s">
        <v>32</v>
      </c>
      <c r="D21" s="147">
        <v>61</v>
      </c>
      <c r="E21" s="139">
        <v>64</v>
      </c>
      <c r="F21" s="139">
        <v>62</v>
      </c>
      <c r="G21" s="139">
        <v>63</v>
      </c>
      <c r="H21" s="139">
        <v>64</v>
      </c>
      <c r="I21" s="139">
        <v>62</v>
      </c>
      <c r="J21" s="139">
        <v>63</v>
      </c>
      <c r="K21" s="139">
        <v>62</v>
      </c>
      <c r="L21" s="139">
        <v>64</v>
      </c>
      <c r="M21" s="139">
        <v>64</v>
      </c>
      <c r="N21" s="139">
        <v>57</v>
      </c>
      <c r="O21" s="141">
        <v>64</v>
      </c>
      <c r="P21" s="112">
        <f t="shared" si="4"/>
        <v>750</v>
      </c>
    </row>
    <row r="22" spans="2:16" x14ac:dyDescent="0.25">
      <c r="B22" s="55"/>
      <c r="C22" s="81" t="s">
        <v>31</v>
      </c>
      <c r="D22" s="147">
        <v>46</v>
      </c>
      <c r="E22" s="139">
        <v>52</v>
      </c>
      <c r="F22" s="139">
        <v>55</v>
      </c>
      <c r="G22" s="139">
        <v>52</v>
      </c>
      <c r="H22" s="139">
        <v>60</v>
      </c>
      <c r="I22" s="139">
        <v>56</v>
      </c>
      <c r="J22" s="139">
        <v>57</v>
      </c>
      <c r="K22" s="139">
        <v>58</v>
      </c>
      <c r="L22" s="139">
        <v>55</v>
      </c>
      <c r="M22" s="139">
        <v>53</v>
      </c>
      <c r="N22" s="139">
        <v>52</v>
      </c>
      <c r="O22" s="141">
        <v>63</v>
      </c>
      <c r="P22" s="112">
        <f t="shared" si="4"/>
        <v>659</v>
      </c>
    </row>
    <row r="23" spans="2:16" ht="15.75" thickBot="1" x14ac:dyDescent="0.3">
      <c r="B23" s="77"/>
      <c r="C23" s="76" t="s">
        <v>30</v>
      </c>
      <c r="D23" s="215">
        <v>34</v>
      </c>
      <c r="E23" s="216">
        <v>37</v>
      </c>
      <c r="F23" s="216">
        <v>31</v>
      </c>
      <c r="G23" s="216">
        <v>38</v>
      </c>
      <c r="H23" s="216">
        <v>33</v>
      </c>
      <c r="I23" s="216">
        <v>38</v>
      </c>
      <c r="J23" s="216">
        <v>34</v>
      </c>
      <c r="K23" s="216">
        <v>34</v>
      </c>
      <c r="L23" s="216">
        <v>35</v>
      </c>
      <c r="M23" s="216">
        <v>30</v>
      </c>
      <c r="N23" s="216">
        <v>31</v>
      </c>
      <c r="O23" s="217">
        <v>41</v>
      </c>
      <c r="P23" s="110">
        <f t="shared" si="4"/>
        <v>416</v>
      </c>
    </row>
    <row r="24" spans="2:16" ht="15.75" thickBot="1" x14ac:dyDescent="0.3">
      <c r="B24" s="69" t="s">
        <v>29</v>
      </c>
      <c r="C24" s="68" t="s">
        <v>27</v>
      </c>
      <c r="D24" s="148">
        <v>79</v>
      </c>
      <c r="E24" s="140">
        <v>82</v>
      </c>
      <c r="F24" s="140">
        <v>91</v>
      </c>
      <c r="G24" s="140">
        <v>89</v>
      </c>
      <c r="H24" s="140">
        <v>89</v>
      </c>
      <c r="I24" s="140">
        <v>85</v>
      </c>
      <c r="J24" s="140">
        <v>85</v>
      </c>
      <c r="K24" s="140">
        <v>89</v>
      </c>
      <c r="L24" s="140">
        <v>85</v>
      </c>
      <c r="M24" s="140">
        <v>77</v>
      </c>
      <c r="N24" s="140">
        <v>81</v>
      </c>
      <c r="O24" s="160">
        <v>93</v>
      </c>
      <c r="P24" s="218">
        <f t="shared" si="4"/>
        <v>1025</v>
      </c>
    </row>
    <row r="25" spans="2:16" ht="15.75" thickBot="1" x14ac:dyDescent="0.3">
      <c r="B25" s="69" t="s">
        <v>28</v>
      </c>
      <c r="C25" s="68" t="s">
        <v>27</v>
      </c>
      <c r="D25" s="148">
        <v>95</v>
      </c>
      <c r="E25" s="140">
        <v>95</v>
      </c>
      <c r="F25" s="140">
        <v>100</v>
      </c>
      <c r="G25" s="140">
        <v>105</v>
      </c>
      <c r="H25" s="140">
        <v>105</v>
      </c>
      <c r="I25" s="140">
        <v>100</v>
      </c>
      <c r="J25" s="140">
        <v>100</v>
      </c>
      <c r="K25" s="140">
        <v>105</v>
      </c>
      <c r="L25" s="140">
        <v>100</v>
      </c>
      <c r="M25" s="140">
        <v>90</v>
      </c>
      <c r="N25" s="140">
        <v>95</v>
      </c>
      <c r="O25" s="160">
        <v>110</v>
      </c>
      <c r="P25" s="218">
        <f t="shared" si="4"/>
        <v>1200</v>
      </c>
    </row>
    <row r="26" spans="2:16" ht="15.75" thickBot="1" x14ac:dyDescent="0.3">
      <c r="B26" s="203" t="s">
        <v>81</v>
      </c>
      <c r="C26" s="204"/>
      <c r="D26" s="219">
        <f>SUM(D19:D25)</f>
        <v>685</v>
      </c>
      <c r="E26" s="219">
        <f t="shared" ref="E26:O26" si="5">SUM(E19:E25)</f>
        <v>736.5</v>
      </c>
      <c r="F26" s="219">
        <f t="shared" si="5"/>
        <v>784.5</v>
      </c>
      <c r="G26" s="219">
        <f t="shared" si="5"/>
        <v>752</v>
      </c>
      <c r="H26" s="219">
        <f t="shared" si="5"/>
        <v>810.5</v>
      </c>
      <c r="I26" s="219">
        <f t="shared" si="5"/>
        <v>746</v>
      </c>
      <c r="J26" s="219">
        <f t="shared" si="5"/>
        <v>759</v>
      </c>
      <c r="K26" s="219">
        <f t="shared" si="5"/>
        <v>784</v>
      </c>
      <c r="L26" s="219">
        <f t="shared" si="5"/>
        <v>735.5</v>
      </c>
      <c r="M26" s="219">
        <f t="shared" si="5"/>
        <v>719</v>
      </c>
      <c r="N26" s="219">
        <f t="shared" si="5"/>
        <v>709</v>
      </c>
      <c r="O26" s="219">
        <f t="shared" si="5"/>
        <v>824</v>
      </c>
      <c r="P26" s="220">
        <f t="shared" si="4"/>
        <v>9045</v>
      </c>
    </row>
    <row r="27" spans="2:16" x14ac:dyDescent="0.25">
      <c r="B27" s="108" t="s">
        <v>26</v>
      </c>
      <c r="C27" s="202" t="s">
        <v>25</v>
      </c>
      <c r="D27" s="146">
        <v>1689</v>
      </c>
      <c r="E27" s="146">
        <v>1689</v>
      </c>
      <c r="F27" s="146">
        <v>1852</v>
      </c>
      <c r="G27" s="146">
        <v>1936</v>
      </c>
      <c r="H27" s="146">
        <v>1771</v>
      </c>
      <c r="I27" s="146">
        <v>1771</v>
      </c>
      <c r="J27" s="146">
        <v>1845</v>
      </c>
      <c r="K27" s="146">
        <v>1765</v>
      </c>
      <c r="L27" s="146">
        <v>1765</v>
      </c>
      <c r="M27" s="146">
        <v>1599</v>
      </c>
      <c r="N27" s="146">
        <v>1683</v>
      </c>
      <c r="O27" s="221">
        <v>1928</v>
      </c>
      <c r="P27" s="102">
        <f t="shared" si="4"/>
        <v>21293</v>
      </c>
    </row>
    <row r="28" spans="2:16" x14ac:dyDescent="0.25">
      <c r="B28" s="55"/>
      <c r="C28" s="54" t="s">
        <v>24</v>
      </c>
      <c r="D28" s="147">
        <v>1372</v>
      </c>
      <c r="E28" s="147">
        <v>1372</v>
      </c>
      <c r="F28" s="147">
        <v>1507</v>
      </c>
      <c r="G28" s="147">
        <v>1574</v>
      </c>
      <c r="H28" s="147">
        <v>1440</v>
      </c>
      <c r="I28" s="147">
        <v>1440</v>
      </c>
      <c r="J28" s="147">
        <v>1507</v>
      </c>
      <c r="K28" s="147">
        <v>1440</v>
      </c>
      <c r="L28" s="147">
        <v>1440</v>
      </c>
      <c r="M28" s="147">
        <v>1300</v>
      </c>
      <c r="N28" s="147">
        <v>1371</v>
      </c>
      <c r="O28" s="222">
        <v>1577</v>
      </c>
      <c r="P28" s="112">
        <f t="shared" si="4"/>
        <v>17340</v>
      </c>
    </row>
    <row r="29" spans="2:16" x14ac:dyDescent="0.25">
      <c r="B29" s="55"/>
      <c r="C29" s="54" t="s">
        <v>23</v>
      </c>
      <c r="D29" s="147">
        <v>702</v>
      </c>
      <c r="E29" s="147">
        <v>702</v>
      </c>
      <c r="F29" s="147">
        <v>772</v>
      </c>
      <c r="G29" s="147">
        <v>809</v>
      </c>
      <c r="H29" s="147">
        <v>738</v>
      </c>
      <c r="I29" s="147">
        <v>738</v>
      </c>
      <c r="J29" s="147">
        <v>772</v>
      </c>
      <c r="K29" s="147">
        <v>738</v>
      </c>
      <c r="L29" s="147">
        <v>738</v>
      </c>
      <c r="M29" s="147">
        <v>670</v>
      </c>
      <c r="N29" s="147">
        <v>702</v>
      </c>
      <c r="O29" s="222">
        <v>809</v>
      </c>
      <c r="P29" s="112">
        <f t="shared" si="4"/>
        <v>8890</v>
      </c>
    </row>
    <row r="30" spans="2:16" ht="15.75" thickBot="1" x14ac:dyDescent="0.3">
      <c r="B30" s="49"/>
      <c r="C30" s="48" t="s">
        <v>22</v>
      </c>
      <c r="D30" s="223">
        <v>121</v>
      </c>
      <c r="E30" s="223">
        <v>121</v>
      </c>
      <c r="F30" s="223">
        <v>133</v>
      </c>
      <c r="G30" s="223">
        <v>139</v>
      </c>
      <c r="H30" s="223">
        <v>127</v>
      </c>
      <c r="I30" s="223">
        <v>127</v>
      </c>
      <c r="J30" s="223">
        <v>133</v>
      </c>
      <c r="K30" s="223">
        <v>127</v>
      </c>
      <c r="L30" s="223">
        <v>127</v>
      </c>
      <c r="M30" s="223">
        <v>115</v>
      </c>
      <c r="N30" s="223">
        <v>121</v>
      </c>
      <c r="O30" s="224">
        <v>139</v>
      </c>
      <c r="P30" s="225">
        <f t="shared" si="4"/>
        <v>1530</v>
      </c>
    </row>
    <row r="31" spans="2:16" ht="15.75" thickBot="1" x14ac:dyDescent="0.3">
      <c r="B31" s="207" t="s">
        <v>75</v>
      </c>
      <c r="C31" s="208"/>
      <c r="D31" s="192">
        <f>SUM(D27:D30)</f>
        <v>3884</v>
      </c>
      <c r="E31" s="192">
        <f t="shared" ref="E31:O31" si="6">SUM(E27:E30)</f>
        <v>3884</v>
      </c>
      <c r="F31" s="192">
        <f t="shared" si="6"/>
        <v>4264</v>
      </c>
      <c r="G31" s="192">
        <f t="shared" si="6"/>
        <v>4458</v>
      </c>
      <c r="H31" s="192">
        <f t="shared" si="6"/>
        <v>4076</v>
      </c>
      <c r="I31" s="192">
        <f t="shared" si="6"/>
        <v>4076</v>
      </c>
      <c r="J31" s="192">
        <f t="shared" si="6"/>
        <v>4257</v>
      </c>
      <c r="K31" s="192">
        <f t="shared" si="6"/>
        <v>4070</v>
      </c>
      <c r="L31" s="192">
        <f t="shared" si="6"/>
        <v>4070</v>
      </c>
      <c r="M31" s="192">
        <f t="shared" si="6"/>
        <v>3684</v>
      </c>
      <c r="N31" s="192">
        <f t="shared" si="6"/>
        <v>3877</v>
      </c>
      <c r="O31" s="192">
        <f t="shared" si="6"/>
        <v>4453</v>
      </c>
      <c r="P31" s="192">
        <f t="shared" si="4"/>
        <v>49053</v>
      </c>
    </row>
    <row r="32" spans="2:16" ht="15.75" thickBot="1" x14ac:dyDescent="0.3">
      <c r="B32" s="251" t="s">
        <v>85</v>
      </c>
      <c r="C32" s="252"/>
      <c r="D32" s="192">
        <f>D26+D31</f>
        <v>4569</v>
      </c>
      <c r="E32" s="192">
        <f t="shared" ref="E32:O32" si="7">E26+E31</f>
        <v>4620.5</v>
      </c>
      <c r="F32" s="192">
        <f t="shared" si="7"/>
        <v>5048.5</v>
      </c>
      <c r="G32" s="192">
        <f t="shared" si="7"/>
        <v>5210</v>
      </c>
      <c r="H32" s="192">
        <f t="shared" si="7"/>
        <v>4886.5</v>
      </c>
      <c r="I32" s="192">
        <f t="shared" si="7"/>
        <v>4822</v>
      </c>
      <c r="J32" s="192">
        <f t="shared" si="7"/>
        <v>5016</v>
      </c>
      <c r="K32" s="192">
        <f t="shared" si="7"/>
        <v>4854</v>
      </c>
      <c r="L32" s="192">
        <f t="shared" si="7"/>
        <v>4805.5</v>
      </c>
      <c r="M32" s="192">
        <f t="shared" si="7"/>
        <v>4403</v>
      </c>
      <c r="N32" s="192">
        <f t="shared" si="7"/>
        <v>4586</v>
      </c>
      <c r="O32" s="192">
        <f t="shared" si="7"/>
        <v>5277</v>
      </c>
      <c r="P32" s="192">
        <f t="shared" si="4"/>
        <v>58098</v>
      </c>
    </row>
    <row r="33" spans="2:16" ht="15.75" thickBot="1" x14ac:dyDescent="0.3">
      <c r="B33" s="87" t="s">
        <v>90</v>
      </c>
      <c r="C33" s="210"/>
      <c r="D33" s="211">
        <f>D16+D32</f>
        <v>6063.7</v>
      </c>
      <c r="E33" s="211">
        <f t="shared" ref="E33:P33" si="8">E16+E32</f>
        <v>6279.66</v>
      </c>
      <c r="F33" s="211">
        <f t="shared" si="8"/>
        <v>6754.46</v>
      </c>
      <c r="G33" s="211">
        <f t="shared" si="8"/>
        <v>6951</v>
      </c>
      <c r="H33" s="211">
        <f t="shared" si="8"/>
        <v>6791.63</v>
      </c>
      <c r="I33" s="211">
        <f t="shared" si="8"/>
        <v>6545.46</v>
      </c>
      <c r="J33" s="211">
        <f t="shared" si="8"/>
        <v>6839.82</v>
      </c>
      <c r="K33" s="211">
        <f t="shared" si="8"/>
        <v>6765.1660000000002</v>
      </c>
      <c r="L33" s="211">
        <f t="shared" si="8"/>
        <v>6485.5185000000001</v>
      </c>
      <c r="M33" s="211">
        <f t="shared" si="8"/>
        <v>6090.4585000000006</v>
      </c>
      <c r="N33" s="211">
        <f t="shared" si="8"/>
        <v>6316.0990000000002</v>
      </c>
      <c r="O33" s="211">
        <f t="shared" si="8"/>
        <v>7273.8519999999999</v>
      </c>
      <c r="P33" s="211">
        <f t="shared" si="8"/>
        <v>79156.823999999993</v>
      </c>
    </row>
    <row r="34" spans="2:16" ht="15.75" thickBot="1" x14ac:dyDescent="0.3"/>
    <row r="35" spans="2:16" ht="15.75" thickBot="1" x14ac:dyDescent="0.3">
      <c r="C35" s="158" t="s">
        <v>56</v>
      </c>
      <c r="D35" s="209">
        <v>44652</v>
      </c>
      <c r="E35" s="209">
        <v>44682</v>
      </c>
      <c r="F35" s="209">
        <v>44713</v>
      </c>
      <c r="G35" s="209">
        <v>44743</v>
      </c>
      <c r="H35" s="209">
        <v>44774</v>
      </c>
      <c r="I35" s="209">
        <v>44805</v>
      </c>
      <c r="J35" s="209">
        <v>44835</v>
      </c>
      <c r="K35" s="209">
        <v>44866</v>
      </c>
      <c r="L35" s="209">
        <v>44896</v>
      </c>
      <c r="M35" s="209">
        <v>44927</v>
      </c>
      <c r="N35" s="209">
        <v>44958</v>
      </c>
      <c r="O35" s="209">
        <v>44986</v>
      </c>
      <c r="P35" s="209" t="s">
        <v>87</v>
      </c>
    </row>
    <row r="36" spans="2:16" ht="15.75" thickBot="1" x14ac:dyDescent="0.3">
      <c r="C36" s="5" t="s">
        <v>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0">
        <v>831</v>
      </c>
    </row>
    <row r="37" spans="2:16" ht="15.75" thickBot="1" x14ac:dyDescent="0.3">
      <c r="C37" s="5" t="s">
        <v>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">
        <v>1554</v>
      </c>
    </row>
    <row r="38" spans="2:16" ht="15.75" thickBot="1" x14ac:dyDescent="0.3">
      <c r="C38" s="5" t="s">
        <v>4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7">
        <v>2148</v>
      </c>
    </row>
    <row r="39" spans="2:16" ht="15.75" thickBot="1" x14ac:dyDescent="0.3">
      <c r="C39" s="5" t="s">
        <v>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7">
        <v>528</v>
      </c>
    </row>
    <row r="40" spans="2:16" ht="15.75" thickBot="1" x14ac:dyDescent="0.3">
      <c r="C40" s="5" t="s">
        <v>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>
        <v>1200</v>
      </c>
    </row>
    <row r="41" spans="2:16" ht="15.75" thickBot="1" x14ac:dyDescent="0.3">
      <c r="C41" s="5" t="s">
        <v>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>
        <v>72</v>
      </c>
    </row>
    <row r="42" spans="2:16" ht="15.75" thickBot="1" x14ac:dyDescent="0.3">
      <c r="C42" s="5" t="s">
        <v>0</v>
      </c>
      <c r="D42" s="4"/>
      <c r="E42" s="4">
        <v>2192</v>
      </c>
      <c r="F42" s="4">
        <v>2234</v>
      </c>
      <c r="G42" s="4">
        <v>2247</v>
      </c>
      <c r="H42" s="4">
        <v>2221</v>
      </c>
      <c r="I42" s="4">
        <v>2047</v>
      </c>
      <c r="J42" s="4">
        <v>2988</v>
      </c>
      <c r="K42" s="4">
        <v>3088</v>
      </c>
      <c r="L42" s="4">
        <v>2841</v>
      </c>
      <c r="M42" s="4">
        <v>2988</v>
      </c>
      <c r="N42" s="4">
        <v>2710</v>
      </c>
      <c r="O42" s="4">
        <v>2074</v>
      </c>
      <c r="P42" s="3">
        <v>27630</v>
      </c>
    </row>
    <row r="43" spans="2:16" x14ac:dyDescent="0.25">
      <c r="K43"/>
      <c r="L43"/>
      <c r="M43"/>
      <c r="N43"/>
      <c r="O43"/>
      <c r="P43"/>
    </row>
    <row r="44" spans="2:16" x14ac:dyDescent="0.25">
      <c r="K44"/>
      <c r="L44"/>
      <c r="M44"/>
      <c r="N44"/>
      <c r="O44"/>
      <c r="P44"/>
    </row>
  </sheetData>
  <mergeCells count="4">
    <mergeCell ref="B32:C32"/>
    <mergeCell ref="D1:P1"/>
    <mergeCell ref="B10:B13"/>
    <mergeCell ref="B16:C16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G43"/>
  <sheetViews>
    <sheetView topLeftCell="BG19" workbookViewId="0">
      <selection activeCell="CH43" sqref="CH43"/>
    </sheetView>
  </sheetViews>
  <sheetFormatPr defaultRowHeight="15" outlineLevelRow="1" outlineLevelCol="1" x14ac:dyDescent="0.25"/>
  <cols>
    <col min="1" max="1" width="4.42578125" customWidth="1"/>
    <col min="2" max="2" width="29.28515625" customWidth="1"/>
    <col min="3" max="3" width="48.42578125" bestFit="1" customWidth="1"/>
    <col min="4" max="15" width="8.85546875" style="1" hidden="1" customWidth="1" outlineLevel="1"/>
    <col min="16" max="16" width="12.42578125" style="1" customWidth="1" collapsed="1"/>
    <col min="17" max="17" width="4.42578125" style="125" customWidth="1"/>
    <col min="18" max="18" width="11.28515625" style="125" hidden="1" customWidth="1" outlineLevel="1"/>
    <col min="19" max="29" width="8.7109375" style="125" hidden="1" customWidth="1" outlineLevel="1"/>
    <col min="30" max="30" width="11.42578125" style="125" bestFit="1" customWidth="1" collapsed="1"/>
    <col min="31" max="31" width="3.85546875" style="125" customWidth="1"/>
    <col min="32" max="32" width="6.42578125" style="1" hidden="1" customWidth="1" outlineLevel="1"/>
    <col min="33" max="33" width="7.140625" style="1" hidden="1" customWidth="1" outlineLevel="1"/>
    <col min="34" max="34" width="6.28515625" style="1" hidden="1" customWidth="1" outlineLevel="1"/>
    <col min="35" max="35" width="5.5703125" style="1" hidden="1" customWidth="1" outlineLevel="1"/>
    <col min="36" max="36" width="6.5703125" style="1" hidden="1" customWidth="1" outlineLevel="1"/>
    <col min="37" max="37" width="6.42578125" style="1" hidden="1" customWidth="1" outlineLevel="1"/>
    <col min="38" max="38" width="6.28515625" style="1" hidden="1" customWidth="1" outlineLevel="1"/>
    <col min="39" max="39" width="6.7109375" style="1" hidden="1" customWidth="1" outlineLevel="1"/>
    <col min="40" max="40" width="6.5703125" style="1" hidden="1" customWidth="1" outlineLevel="1"/>
    <col min="41" max="41" width="6.140625" style="1" hidden="1" customWidth="1" outlineLevel="1"/>
    <col min="42" max="42" width="6.42578125" style="1" hidden="1" customWidth="1" outlineLevel="1"/>
    <col min="43" max="43" width="6.85546875" style="1" hidden="1" customWidth="1" outlineLevel="1"/>
    <col min="44" max="44" width="6.28515625" style="1" bestFit="1" customWidth="1" collapsed="1"/>
    <col min="45" max="45" width="3.42578125" customWidth="1"/>
    <col min="46" max="46" width="6.42578125" style="1" hidden="1" customWidth="1" outlineLevel="1"/>
    <col min="47" max="47" width="7.140625" style="1" hidden="1" customWidth="1" outlineLevel="1"/>
    <col min="48" max="48" width="6.28515625" style="1" hidden="1" customWidth="1" outlineLevel="1"/>
    <col min="49" max="49" width="5.5703125" style="1" hidden="1" customWidth="1" outlineLevel="1"/>
    <col min="50" max="50" width="6.5703125" style="1" hidden="1" customWidth="1" outlineLevel="1"/>
    <col min="51" max="51" width="6.42578125" style="1" hidden="1" customWidth="1" outlineLevel="1"/>
    <col min="52" max="52" width="6.28515625" style="1" hidden="1" customWidth="1" outlineLevel="1"/>
    <col min="53" max="53" width="6.7109375" style="1" hidden="1" customWidth="1" outlineLevel="1"/>
    <col min="54" max="54" width="6.5703125" style="1" hidden="1" customWidth="1" outlineLevel="1"/>
    <col min="55" max="55" width="6.140625" style="1" hidden="1" customWidth="1" outlineLevel="1"/>
    <col min="56" max="56" width="6.42578125" style="1" hidden="1" customWidth="1" outlineLevel="1"/>
    <col min="57" max="57" width="6.85546875" style="1" hidden="1" customWidth="1" outlineLevel="1"/>
    <col min="58" max="58" width="11.42578125" customWidth="1" collapsed="1"/>
    <col min="59" max="59" width="3.5703125" customWidth="1"/>
    <col min="60" max="71" width="8.7109375" style="1" hidden="1" customWidth="1" outlineLevel="1"/>
    <col min="72" max="72" width="8.7109375" style="1" collapsed="1"/>
    <col min="73" max="73" width="3.42578125" customWidth="1"/>
    <col min="74" max="85" width="8.7109375" hidden="1" customWidth="1" outlineLevel="1"/>
    <col min="86" max="86" width="8.7109375" customWidth="1" collapsed="1"/>
    <col min="87" max="87" width="3.85546875" customWidth="1"/>
    <col min="88" max="88" width="9.5703125" hidden="1" customWidth="1" outlineLevel="1"/>
    <col min="89" max="89" width="11.42578125" hidden="1" customWidth="1" outlineLevel="1"/>
    <col min="90" max="91" width="9.5703125" hidden="1" customWidth="1" outlineLevel="1"/>
    <col min="92" max="92" width="8.7109375" hidden="1" customWidth="1" outlineLevel="1"/>
    <col min="93" max="93" width="9.5703125" hidden="1" customWidth="1" outlineLevel="1"/>
    <col min="94" max="94" width="11.42578125" hidden="1" customWidth="1" outlineLevel="1"/>
    <col min="95" max="96" width="9.5703125" hidden="1" customWidth="1" outlineLevel="1"/>
    <col min="97" max="97" width="8.7109375" collapsed="1"/>
    <col min="99" max="99" width="9.5703125" bestFit="1" customWidth="1"/>
    <col min="100" max="100" width="48.42578125" bestFit="1" customWidth="1"/>
    <col min="101" max="101" width="9.85546875" bestFit="1" customWidth="1"/>
    <col min="103" max="103" width="9.5703125" customWidth="1"/>
    <col min="104" max="104" width="11.42578125" bestFit="1" customWidth="1"/>
    <col min="105" max="106" width="9.5703125" customWidth="1"/>
    <col min="108" max="108" width="11.140625" bestFit="1" customWidth="1"/>
    <col min="109" max="109" width="12.42578125" customWidth="1"/>
    <col min="110" max="110" width="9.42578125" bestFit="1" customWidth="1"/>
    <col min="111" max="111" width="8.85546875" bestFit="1" customWidth="1"/>
  </cols>
  <sheetData>
    <row r="1" spans="2:111" ht="15.75" thickBot="1" x14ac:dyDescent="0.3">
      <c r="D1" s="164" t="s">
        <v>52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86"/>
      <c r="R1" s="162" t="s">
        <v>53</v>
      </c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71"/>
      <c r="AF1" s="33" t="s">
        <v>19</v>
      </c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90"/>
      <c r="AT1" s="22" t="s">
        <v>19</v>
      </c>
      <c r="AU1" s="22"/>
      <c r="AV1" s="22"/>
      <c r="AW1" s="22"/>
      <c r="AX1" s="22"/>
      <c r="AY1" s="22"/>
      <c r="AZ1" s="32" t="s">
        <v>20</v>
      </c>
      <c r="BA1" s="21"/>
      <c r="BB1" s="21"/>
      <c r="BC1" s="21"/>
      <c r="BD1" s="21"/>
      <c r="BE1" s="31"/>
      <c r="BF1" s="21"/>
      <c r="BH1" s="19" t="s">
        <v>87</v>
      </c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V1" s="166" t="s">
        <v>57</v>
      </c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84"/>
      <c r="CJ1" t="s">
        <v>72</v>
      </c>
      <c r="CS1" s="168" t="s">
        <v>73</v>
      </c>
    </row>
    <row r="2" spans="2:111" ht="15.75" thickBot="1" x14ac:dyDescent="0.3">
      <c r="B2" s="113" t="s">
        <v>51</v>
      </c>
      <c r="C2" s="113" t="s">
        <v>50</v>
      </c>
      <c r="D2" s="136">
        <v>43556</v>
      </c>
      <c r="E2" s="136">
        <v>43586</v>
      </c>
      <c r="F2" s="136">
        <v>43617</v>
      </c>
      <c r="G2" s="136">
        <v>43647</v>
      </c>
      <c r="H2" s="136">
        <v>43678</v>
      </c>
      <c r="I2" s="136">
        <v>43709</v>
      </c>
      <c r="J2" s="136">
        <v>43739</v>
      </c>
      <c r="K2" s="136">
        <v>43770</v>
      </c>
      <c r="L2" s="136">
        <v>43800</v>
      </c>
      <c r="M2" s="136">
        <v>43831</v>
      </c>
      <c r="N2" s="136">
        <v>43862</v>
      </c>
      <c r="O2" s="185">
        <v>43891</v>
      </c>
      <c r="P2" s="187" t="s">
        <v>52</v>
      </c>
      <c r="Q2" s="142"/>
      <c r="R2" s="149">
        <v>43556</v>
      </c>
      <c r="S2" s="149">
        <v>43586</v>
      </c>
      <c r="T2" s="149">
        <v>43617</v>
      </c>
      <c r="U2" s="149">
        <v>43647</v>
      </c>
      <c r="V2" s="149">
        <v>43678</v>
      </c>
      <c r="W2" s="149">
        <v>43709</v>
      </c>
      <c r="X2" s="149">
        <v>43739</v>
      </c>
      <c r="Y2" s="149">
        <v>43770</v>
      </c>
      <c r="Z2" s="149">
        <v>43800</v>
      </c>
      <c r="AA2" s="149">
        <v>43831</v>
      </c>
      <c r="AB2" s="149">
        <v>43862</v>
      </c>
      <c r="AC2" s="152">
        <v>43891</v>
      </c>
      <c r="AD2" s="172" t="s">
        <v>54</v>
      </c>
      <c r="AE2" s="142"/>
      <c r="AF2" s="124">
        <v>44287</v>
      </c>
      <c r="AG2" s="29">
        <v>44317</v>
      </c>
      <c r="AH2" s="29">
        <v>44348</v>
      </c>
      <c r="AI2" s="29">
        <v>44378</v>
      </c>
      <c r="AJ2" s="29">
        <v>44409</v>
      </c>
      <c r="AK2" s="29">
        <v>44440</v>
      </c>
      <c r="AL2" s="29">
        <v>44470</v>
      </c>
      <c r="AM2" s="29">
        <v>44501</v>
      </c>
      <c r="AN2" s="29">
        <v>44531</v>
      </c>
      <c r="AO2" s="29">
        <v>44562</v>
      </c>
      <c r="AP2" s="29">
        <v>44593</v>
      </c>
      <c r="AQ2" s="182">
        <v>44621</v>
      </c>
      <c r="AR2" s="30" t="s">
        <v>19</v>
      </c>
      <c r="AT2" s="29">
        <v>44287</v>
      </c>
      <c r="AU2" s="29">
        <v>44317</v>
      </c>
      <c r="AV2" s="29">
        <v>44348</v>
      </c>
      <c r="AW2" s="29">
        <v>44378</v>
      </c>
      <c r="AX2" s="29">
        <v>44409</v>
      </c>
      <c r="AY2" s="29">
        <v>44440</v>
      </c>
      <c r="AZ2" s="28">
        <v>44470</v>
      </c>
      <c r="BA2" s="26">
        <v>44501</v>
      </c>
      <c r="BB2" s="26">
        <v>44531</v>
      </c>
      <c r="BC2" s="26">
        <v>44562</v>
      </c>
      <c r="BD2" s="26">
        <v>44593</v>
      </c>
      <c r="BE2" s="27">
        <v>44621</v>
      </c>
      <c r="BF2" s="26" t="s">
        <v>18</v>
      </c>
      <c r="BH2" s="25">
        <v>44652</v>
      </c>
      <c r="BI2" s="25">
        <v>44682</v>
      </c>
      <c r="BJ2" s="25">
        <v>44713</v>
      </c>
      <c r="BK2" s="25">
        <v>44743</v>
      </c>
      <c r="BL2" s="25">
        <v>44774</v>
      </c>
      <c r="BM2" s="25">
        <v>44805</v>
      </c>
      <c r="BN2" s="25">
        <v>44835</v>
      </c>
      <c r="BO2" s="25">
        <v>44866</v>
      </c>
      <c r="BP2" s="25">
        <v>44896</v>
      </c>
      <c r="BQ2" s="25">
        <v>44927</v>
      </c>
      <c r="BR2" s="25">
        <v>44958</v>
      </c>
      <c r="BS2" s="25">
        <v>44986</v>
      </c>
      <c r="BT2" s="25" t="s">
        <v>87</v>
      </c>
      <c r="BV2" s="24">
        <v>44287</v>
      </c>
      <c r="BW2" s="24">
        <v>44317</v>
      </c>
      <c r="BX2" s="24">
        <v>44348</v>
      </c>
      <c r="BY2" s="24">
        <v>44378</v>
      </c>
      <c r="BZ2" s="24">
        <v>44409</v>
      </c>
      <c r="CA2" s="24">
        <v>44440</v>
      </c>
      <c r="CB2" s="24">
        <v>44470</v>
      </c>
      <c r="CC2" s="24">
        <v>44501</v>
      </c>
      <c r="CD2" s="24">
        <v>44531</v>
      </c>
      <c r="CE2" s="24">
        <v>44562</v>
      </c>
      <c r="CF2" s="24">
        <v>44593</v>
      </c>
      <c r="CG2" s="23">
        <v>44621</v>
      </c>
      <c r="CH2" s="88" t="s">
        <v>57</v>
      </c>
      <c r="CJ2" s="22" t="s">
        <v>19</v>
      </c>
      <c r="CK2" s="21" t="s">
        <v>18</v>
      </c>
      <c r="CL2" s="25" t="s">
        <v>87</v>
      </c>
      <c r="CM2" s="23" t="s">
        <v>57</v>
      </c>
      <c r="CO2" s="22" t="s">
        <v>19</v>
      </c>
      <c r="CP2" s="21" t="s">
        <v>18</v>
      </c>
      <c r="CQ2" s="25" t="s">
        <v>87</v>
      </c>
      <c r="CR2" s="23" t="s">
        <v>57</v>
      </c>
      <c r="CW2" s="180" t="s">
        <v>52</v>
      </c>
      <c r="CX2" s="181" t="s">
        <v>55</v>
      </c>
      <c r="CY2" s="22" t="s">
        <v>19</v>
      </c>
      <c r="CZ2" s="21" t="s">
        <v>18</v>
      </c>
      <c r="DA2" s="25" t="s">
        <v>87</v>
      </c>
      <c r="DB2" s="179" t="s">
        <v>57</v>
      </c>
      <c r="DD2" s="20" t="s">
        <v>88</v>
      </c>
      <c r="DE2" s="19"/>
      <c r="DF2" s="18" t="s">
        <v>58</v>
      </c>
      <c r="DG2" s="18"/>
    </row>
    <row r="3" spans="2:111" ht="15.75" thickBot="1" x14ac:dyDescent="0.3">
      <c r="B3" s="87" t="s">
        <v>49</v>
      </c>
      <c r="C3" s="8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4"/>
      <c r="Q3" s="143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4"/>
      <c r="AE3" s="143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4"/>
      <c r="AT3" s="17"/>
      <c r="AU3" s="16"/>
      <c r="AV3" s="16"/>
      <c r="AW3" s="16"/>
      <c r="AX3" s="16"/>
      <c r="AY3" s="13"/>
      <c r="AZ3" s="16"/>
      <c r="BA3" s="16"/>
      <c r="BB3" s="16"/>
      <c r="BC3" s="16"/>
      <c r="BD3" s="16"/>
      <c r="BE3" s="16"/>
      <c r="BF3" s="14"/>
      <c r="BH3" s="17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4"/>
      <c r="BU3" s="15"/>
      <c r="BV3" s="17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4"/>
      <c r="CI3" s="15"/>
      <c r="CJ3" s="14" t="s">
        <v>15</v>
      </c>
      <c r="CK3" s="13" t="s">
        <v>15</v>
      </c>
      <c r="CL3" s="13" t="s">
        <v>15</v>
      </c>
      <c r="CM3" s="13" t="s">
        <v>15</v>
      </c>
      <c r="CO3" s="14" t="s">
        <v>14</v>
      </c>
      <c r="CP3" s="13" t="s">
        <v>14</v>
      </c>
      <c r="CQ3" s="13" t="s">
        <v>14</v>
      </c>
      <c r="CR3" s="13" t="s">
        <v>13</v>
      </c>
      <c r="CW3" s="14" t="s">
        <v>12</v>
      </c>
      <c r="CX3" s="14" t="s">
        <v>12</v>
      </c>
      <c r="CY3" s="14" t="s">
        <v>12</v>
      </c>
      <c r="CZ3" s="13" t="s">
        <v>12</v>
      </c>
      <c r="DA3" s="13" t="s">
        <v>12</v>
      </c>
      <c r="DB3" s="14" t="s">
        <v>11</v>
      </c>
      <c r="DD3" s="14" t="s">
        <v>10</v>
      </c>
      <c r="DE3" s="13" t="s">
        <v>9</v>
      </c>
      <c r="DF3" s="14" t="s">
        <v>8</v>
      </c>
      <c r="DG3" s="13" t="s">
        <v>87</v>
      </c>
    </row>
    <row r="4" spans="2:111" outlineLevel="1" x14ac:dyDescent="0.25">
      <c r="B4" s="61" t="s">
        <v>48</v>
      </c>
      <c r="C4" s="61" t="s">
        <v>47</v>
      </c>
      <c r="D4" s="127">
        <v>260</v>
      </c>
      <c r="E4" s="127">
        <v>352</v>
      </c>
      <c r="F4" s="127">
        <v>330</v>
      </c>
      <c r="G4" s="127">
        <v>354</v>
      </c>
      <c r="H4" s="127">
        <v>356</v>
      </c>
      <c r="I4" s="127">
        <v>336</v>
      </c>
      <c r="J4" s="127">
        <v>354</v>
      </c>
      <c r="K4" s="127">
        <v>336</v>
      </c>
      <c r="L4" s="127">
        <v>300</v>
      </c>
      <c r="M4" s="127">
        <v>337</v>
      </c>
      <c r="N4" s="127">
        <v>336</v>
      </c>
      <c r="O4" s="127">
        <v>352</v>
      </c>
      <c r="P4" s="127">
        <f>SUM(D4:O4)</f>
        <v>4003</v>
      </c>
      <c r="R4" s="102">
        <v>284</v>
      </c>
      <c r="S4" s="102">
        <v>357.5</v>
      </c>
      <c r="T4" s="102">
        <v>309</v>
      </c>
      <c r="U4" s="102">
        <v>327.5</v>
      </c>
      <c r="V4" s="102">
        <v>334</v>
      </c>
      <c r="W4" s="102">
        <v>297</v>
      </c>
      <c r="X4" s="102">
        <v>332</v>
      </c>
      <c r="Y4" s="102">
        <v>343.5</v>
      </c>
      <c r="Z4" s="102">
        <v>298.5</v>
      </c>
      <c r="AA4" s="102">
        <v>342</v>
      </c>
      <c r="AB4" s="102">
        <v>285.5</v>
      </c>
      <c r="AC4" s="101">
        <v>191</v>
      </c>
      <c r="AD4" s="102">
        <f>SUM(R4:AC4)</f>
        <v>3701.5</v>
      </c>
      <c r="AF4" s="103">
        <v>292.60000000000002</v>
      </c>
      <c r="AG4" s="102">
        <v>311</v>
      </c>
      <c r="AH4" s="102">
        <v>336</v>
      </c>
      <c r="AI4" s="102">
        <v>342</v>
      </c>
      <c r="AJ4" s="102">
        <v>336</v>
      </c>
      <c r="AK4" s="102">
        <v>350</v>
      </c>
      <c r="AL4" s="102">
        <v>364.6</v>
      </c>
      <c r="AM4" s="102">
        <v>365</v>
      </c>
      <c r="AN4" s="102">
        <v>343</v>
      </c>
      <c r="AO4" s="102">
        <v>343</v>
      </c>
      <c r="AP4" s="102">
        <v>365</v>
      </c>
      <c r="AQ4" s="101">
        <v>374</v>
      </c>
      <c r="AR4" s="9">
        <v>4122.2</v>
      </c>
      <c r="AT4" s="102">
        <v>292.60000000000002</v>
      </c>
      <c r="AU4" s="102">
        <v>311</v>
      </c>
      <c r="AV4" s="102">
        <v>336</v>
      </c>
      <c r="AW4" s="102">
        <v>342</v>
      </c>
      <c r="AX4" s="102">
        <v>336</v>
      </c>
      <c r="AY4" s="102">
        <v>350</v>
      </c>
      <c r="AZ4" s="103">
        <v>245</v>
      </c>
      <c r="BA4" s="102">
        <v>249</v>
      </c>
      <c r="BB4" s="102">
        <v>226</v>
      </c>
      <c r="BC4" s="102">
        <v>213</v>
      </c>
      <c r="BD4" s="102">
        <v>228</v>
      </c>
      <c r="BE4" s="101">
        <v>260</v>
      </c>
      <c r="BF4" s="102">
        <v>3388.6</v>
      </c>
      <c r="BG4" s="36"/>
      <c r="BH4" s="106">
        <v>267.12</v>
      </c>
      <c r="BI4" s="106">
        <v>300.16000000000003</v>
      </c>
      <c r="BJ4" s="106">
        <v>300.16000000000003</v>
      </c>
      <c r="BK4" s="106">
        <v>305.2</v>
      </c>
      <c r="BL4" s="106">
        <v>343.56000000000006</v>
      </c>
      <c r="BM4" s="106">
        <v>314.16000000000003</v>
      </c>
      <c r="BN4" s="106">
        <v>347.2</v>
      </c>
      <c r="BO4" s="106">
        <v>358.26</v>
      </c>
      <c r="BP4" s="106">
        <v>312.96999999999997</v>
      </c>
      <c r="BQ4" s="106">
        <v>318.01</v>
      </c>
      <c r="BR4" s="106">
        <v>326.06</v>
      </c>
      <c r="BS4" s="105">
        <v>374.36</v>
      </c>
      <c r="BT4" s="104">
        <f t="shared" ref="BT4:BT14" si="0">SUM(BH4:BS4)</f>
        <v>3867.2200000000003</v>
      </c>
      <c r="BU4" s="15"/>
      <c r="BV4" s="106">
        <v>291</v>
      </c>
      <c r="BW4" s="106">
        <v>285</v>
      </c>
      <c r="BX4" s="106">
        <v>305</v>
      </c>
      <c r="BY4" s="106">
        <v>275</v>
      </c>
      <c r="BZ4" s="106">
        <v>230</v>
      </c>
      <c r="CA4" s="106">
        <v>230.5</v>
      </c>
      <c r="CB4" s="106">
        <v>125</v>
      </c>
      <c r="CC4" s="106">
        <v>240</v>
      </c>
      <c r="CD4" s="106">
        <v>256</v>
      </c>
      <c r="CE4" s="114">
        <v>213</v>
      </c>
      <c r="CF4" s="114">
        <v>228</v>
      </c>
      <c r="CG4" s="115">
        <v>260</v>
      </c>
      <c r="CH4" s="104">
        <f t="shared" ref="CH4:CH14" si="1">SUM(BV4:CG4)</f>
        <v>2938.5</v>
      </c>
      <c r="CI4" s="15"/>
      <c r="CJ4" s="104">
        <f t="shared" ref="CJ4:CJ14" si="2">SUM(AF4:AK4)</f>
        <v>1967.6</v>
      </c>
      <c r="CK4" s="104">
        <f t="shared" ref="CK4:CK14" si="3">SUM(AT4:AY4)</f>
        <v>1967.6</v>
      </c>
      <c r="CL4" s="104">
        <f t="shared" ref="CL4:CL14" si="4">SUM(BH4:BM4)</f>
        <v>1830.3600000000004</v>
      </c>
      <c r="CM4" s="104">
        <f>SUM(BV4:CA4)</f>
        <v>1616.5</v>
      </c>
      <c r="CO4" s="104">
        <f t="shared" ref="CO4:CO14" si="5">SUM(AL4:AQ4)</f>
        <v>2154.6</v>
      </c>
      <c r="CP4" s="104">
        <f t="shared" ref="CP4:CP14" si="6">SUM(AZ4:BE4)</f>
        <v>1421</v>
      </c>
      <c r="CQ4" s="104">
        <f t="shared" ref="CQ4:CQ14" si="7">SUM(BN4:BS4)</f>
        <v>2036.8600000000001</v>
      </c>
      <c r="CR4" s="104">
        <f>SUM(CB4:CG4)</f>
        <v>1322</v>
      </c>
      <c r="CU4" s="61" t="s">
        <v>48</v>
      </c>
      <c r="CV4" s="61" t="s">
        <v>47</v>
      </c>
      <c r="CW4" s="104">
        <f>SUM(D4:O4)</f>
        <v>4003</v>
      </c>
      <c r="CX4" s="104">
        <f>SUM(R4:AC4)</f>
        <v>3701.5</v>
      </c>
      <c r="CY4" s="104">
        <f t="shared" ref="CY4:CY14" si="8">SUM(AF4:AQ4)</f>
        <v>4122.2</v>
      </c>
      <c r="CZ4" s="104">
        <f t="shared" ref="CZ4:CZ14" si="9">SUM(AT4:BE4)</f>
        <v>3388.6</v>
      </c>
      <c r="DA4" s="104">
        <f t="shared" ref="DA4:DA14" si="10">SUM(BH4:BS4)</f>
        <v>3867.2200000000003</v>
      </c>
      <c r="DB4" s="104">
        <f t="shared" ref="DB4:DB14" si="11">SUM(BV4:CG4)</f>
        <v>2938.5</v>
      </c>
      <c r="DD4" s="104">
        <f t="shared" ref="DD4:DD14" si="12">DA4-CY4</f>
        <v>-254.97999999999956</v>
      </c>
      <c r="DE4" s="104">
        <f t="shared" ref="DE4:DE14" si="13">DA4-CZ4</f>
        <v>478.62000000000035</v>
      </c>
      <c r="DF4" s="104">
        <f>DB4-CZ4</f>
        <v>-450.09999999999991</v>
      </c>
      <c r="DG4" s="104">
        <f>DB4-DA4</f>
        <v>-928.72000000000025</v>
      </c>
    </row>
    <row r="5" spans="2:111" outlineLevel="1" x14ac:dyDescent="0.25">
      <c r="B5" s="108"/>
      <c r="C5" s="108" t="s">
        <v>46</v>
      </c>
      <c r="D5" s="129">
        <v>44</v>
      </c>
      <c r="E5" s="129">
        <v>48</v>
      </c>
      <c r="F5" s="129">
        <v>44</v>
      </c>
      <c r="G5" s="129">
        <v>49</v>
      </c>
      <c r="H5" s="129">
        <v>48</v>
      </c>
      <c r="I5" s="129">
        <v>44</v>
      </c>
      <c r="J5" s="129">
        <v>49</v>
      </c>
      <c r="K5" s="129">
        <v>45</v>
      </c>
      <c r="L5" s="129">
        <v>42</v>
      </c>
      <c r="M5" s="129">
        <v>45</v>
      </c>
      <c r="N5" s="129">
        <v>44</v>
      </c>
      <c r="O5" s="129">
        <v>48</v>
      </c>
      <c r="P5" s="129">
        <f t="shared" ref="P5:P13" si="14">SUM(D5:O5)</f>
        <v>550</v>
      </c>
      <c r="R5" s="106">
        <v>38</v>
      </c>
      <c r="S5" s="106">
        <v>61</v>
      </c>
      <c r="T5" s="106">
        <v>72.33</v>
      </c>
      <c r="U5" s="106">
        <v>44</v>
      </c>
      <c r="V5" s="106">
        <v>34.67</v>
      </c>
      <c r="W5" s="106">
        <v>31.33</v>
      </c>
      <c r="X5" s="106">
        <v>55.33</v>
      </c>
      <c r="Y5" s="106">
        <v>37.83</v>
      </c>
      <c r="Z5" s="106">
        <v>57.67</v>
      </c>
      <c r="AA5" s="106">
        <v>42</v>
      </c>
      <c r="AB5" s="106">
        <v>26.33</v>
      </c>
      <c r="AC5" s="105">
        <v>43.67</v>
      </c>
      <c r="AD5" s="106">
        <f t="shared" ref="AD5:AD14" si="15">SUM(R5:AC5)</f>
        <v>544.16</v>
      </c>
      <c r="AF5" s="107">
        <v>30.400000000000002</v>
      </c>
      <c r="AG5" s="106">
        <v>60.800000000000004</v>
      </c>
      <c r="AH5" s="106">
        <v>73.600000000000009</v>
      </c>
      <c r="AI5" s="106">
        <v>67.2</v>
      </c>
      <c r="AJ5" s="106">
        <v>56</v>
      </c>
      <c r="AK5" s="106">
        <v>56</v>
      </c>
      <c r="AL5" s="106">
        <v>56</v>
      </c>
      <c r="AM5" s="106">
        <v>56</v>
      </c>
      <c r="AN5" s="106">
        <v>56</v>
      </c>
      <c r="AO5" s="106">
        <v>56</v>
      </c>
      <c r="AP5" s="106">
        <v>56</v>
      </c>
      <c r="AQ5" s="105">
        <v>56</v>
      </c>
      <c r="AR5" s="104">
        <v>680</v>
      </c>
      <c r="AT5" s="106">
        <v>30.400000000000002</v>
      </c>
      <c r="AU5" s="106">
        <v>60.800000000000004</v>
      </c>
      <c r="AV5" s="106">
        <v>73.600000000000009</v>
      </c>
      <c r="AW5" s="106">
        <v>67.2</v>
      </c>
      <c r="AX5" s="106">
        <v>56</v>
      </c>
      <c r="AY5" s="106">
        <v>56</v>
      </c>
      <c r="AZ5" s="107">
        <v>32</v>
      </c>
      <c r="BA5" s="106">
        <v>32</v>
      </c>
      <c r="BB5" s="106">
        <v>32</v>
      </c>
      <c r="BC5" s="106">
        <v>32</v>
      </c>
      <c r="BD5" s="106">
        <v>32</v>
      </c>
      <c r="BE5" s="105">
        <v>32</v>
      </c>
      <c r="BF5" s="106">
        <v>536</v>
      </c>
      <c r="BG5" s="36"/>
      <c r="BH5" s="106">
        <v>33.120000000000005</v>
      </c>
      <c r="BI5" s="106">
        <v>38.4</v>
      </c>
      <c r="BJ5" s="106">
        <v>52.800000000000004</v>
      </c>
      <c r="BK5" s="106">
        <v>55.2</v>
      </c>
      <c r="BL5" s="106">
        <v>57.12</v>
      </c>
      <c r="BM5" s="106">
        <v>52.800000000000004</v>
      </c>
      <c r="BN5" s="106">
        <v>55.2</v>
      </c>
      <c r="BO5" s="106">
        <v>54.96</v>
      </c>
      <c r="BP5" s="106">
        <v>47.16</v>
      </c>
      <c r="BQ5" s="106">
        <v>49.56</v>
      </c>
      <c r="BR5" s="106">
        <v>50.64</v>
      </c>
      <c r="BS5" s="105">
        <v>57.12</v>
      </c>
      <c r="BT5" s="104">
        <f t="shared" si="0"/>
        <v>604.08000000000004</v>
      </c>
      <c r="BU5" s="15"/>
      <c r="BV5" s="106">
        <v>65</v>
      </c>
      <c r="BW5" s="106">
        <v>77.67</v>
      </c>
      <c r="BX5" s="106">
        <v>91.67</v>
      </c>
      <c r="BY5" s="106">
        <v>74</v>
      </c>
      <c r="BZ5" s="106">
        <v>56</v>
      </c>
      <c r="CA5" s="106">
        <v>65</v>
      </c>
      <c r="CB5" s="106">
        <v>65</v>
      </c>
      <c r="CC5" s="106">
        <v>49</v>
      </c>
      <c r="CD5" s="106">
        <v>30</v>
      </c>
      <c r="CE5" s="114">
        <v>32</v>
      </c>
      <c r="CF5" s="114">
        <v>32</v>
      </c>
      <c r="CG5" s="115">
        <v>32</v>
      </c>
      <c r="CH5" s="104">
        <f t="shared" si="1"/>
        <v>669.34</v>
      </c>
      <c r="CI5" s="15"/>
      <c r="CJ5" s="104">
        <f t="shared" si="2"/>
        <v>344</v>
      </c>
      <c r="CK5" s="104">
        <f t="shared" si="3"/>
        <v>344</v>
      </c>
      <c r="CL5" s="104">
        <f t="shared" si="4"/>
        <v>289.44000000000005</v>
      </c>
      <c r="CM5" s="104">
        <f t="shared" ref="CM5:CM14" si="16">SUM(BV5:CA5)</f>
        <v>429.34000000000003</v>
      </c>
      <c r="CO5" s="104">
        <f t="shared" si="5"/>
        <v>336</v>
      </c>
      <c r="CP5" s="104">
        <f t="shared" si="6"/>
        <v>192</v>
      </c>
      <c r="CQ5" s="104">
        <f t="shared" si="7"/>
        <v>314.64</v>
      </c>
      <c r="CR5" s="104">
        <f t="shared" ref="CR5:CR14" si="17">SUM(CB5:CG5)</f>
        <v>240</v>
      </c>
      <c r="CU5" s="108"/>
      <c r="CV5" s="108" t="s">
        <v>46</v>
      </c>
      <c r="CW5" s="104">
        <f t="shared" ref="CW5:CW14" si="18">SUM(D5:O5)</f>
        <v>550</v>
      </c>
      <c r="CX5" s="104">
        <f t="shared" ref="CX5:CX14" si="19">SUM(R5:AC5)</f>
        <v>544.16</v>
      </c>
      <c r="CY5" s="104">
        <f t="shared" si="8"/>
        <v>680</v>
      </c>
      <c r="CZ5" s="104">
        <f t="shared" si="9"/>
        <v>536</v>
      </c>
      <c r="DA5" s="104">
        <f t="shared" si="10"/>
        <v>604.08000000000004</v>
      </c>
      <c r="DB5" s="104">
        <f t="shared" si="11"/>
        <v>669.34</v>
      </c>
      <c r="DD5" s="104">
        <f t="shared" si="12"/>
        <v>-75.919999999999959</v>
      </c>
      <c r="DE5" s="104">
        <f t="shared" si="13"/>
        <v>68.080000000000041</v>
      </c>
      <c r="DF5" s="104">
        <f t="shared" ref="DF5:DF14" si="20">DB5-CZ5</f>
        <v>133.34000000000003</v>
      </c>
      <c r="DG5" s="104">
        <f t="shared" ref="DG5:DG14" si="21">DB5-DA5</f>
        <v>65.259999999999991</v>
      </c>
    </row>
    <row r="6" spans="2:111" outlineLevel="1" x14ac:dyDescent="0.25">
      <c r="B6" s="108"/>
      <c r="C6" s="108" t="s">
        <v>76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5"/>
      <c r="AD6" s="106"/>
      <c r="AF6" s="107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5"/>
      <c r="AR6" s="104"/>
      <c r="AT6" s="106"/>
      <c r="AU6" s="106"/>
      <c r="AV6" s="106"/>
      <c r="AW6" s="106"/>
      <c r="AX6" s="106"/>
      <c r="AY6" s="106"/>
      <c r="AZ6" s="107"/>
      <c r="BA6" s="106"/>
      <c r="BB6" s="106"/>
      <c r="BC6" s="106"/>
      <c r="BD6" s="106"/>
      <c r="BE6" s="105"/>
      <c r="BF6" s="106"/>
      <c r="BG6" s="36"/>
      <c r="BH6" s="106">
        <v>3</v>
      </c>
      <c r="BI6" s="106">
        <v>3</v>
      </c>
      <c r="BJ6" s="106">
        <v>3</v>
      </c>
      <c r="BK6" s="106">
        <v>3</v>
      </c>
      <c r="BL6" s="106">
        <v>3</v>
      </c>
      <c r="BM6" s="106">
        <v>3</v>
      </c>
      <c r="BN6" s="106">
        <v>3</v>
      </c>
      <c r="BO6" s="106">
        <v>3</v>
      </c>
      <c r="BP6" s="106">
        <v>3</v>
      </c>
      <c r="BQ6" s="106">
        <v>3</v>
      </c>
      <c r="BR6" s="106">
        <v>3</v>
      </c>
      <c r="BS6" s="105">
        <v>3</v>
      </c>
      <c r="BT6" s="104">
        <f t="shared" si="0"/>
        <v>36</v>
      </c>
      <c r="BU6" s="15"/>
      <c r="BV6" s="106">
        <v>8</v>
      </c>
      <c r="BW6" s="106">
        <v>4</v>
      </c>
      <c r="BX6" s="106">
        <v>4</v>
      </c>
      <c r="BY6" s="106">
        <v>7</v>
      </c>
      <c r="BZ6" s="106">
        <v>9</v>
      </c>
      <c r="CA6" s="106">
        <v>15</v>
      </c>
      <c r="CB6" s="106">
        <v>15</v>
      </c>
      <c r="CC6" s="106">
        <v>11</v>
      </c>
      <c r="CD6" s="106">
        <v>7</v>
      </c>
      <c r="CE6" s="114">
        <v>8</v>
      </c>
      <c r="CF6" s="114">
        <v>8</v>
      </c>
      <c r="CG6" s="115">
        <v>8</v>
      </c>
      <c r="CH6" s="104">
        <f t="shared" si="1"/>
        <v>104</v>
      </c>
      <c r="CI6" s="15"/>
      <c r="CJ6" s="104">
        <f t="shared" si="2"/>
        <v>0</v>
      </c>
      <c r="CK6" s="104">
        <f t="shared" si="3"/>
        <v>0</v>
      </c>
      <c r="CL6" s="104">
        <f t="shared" si="4"/>
        <v>18</v>
      </c>
      <c r="CM6" s="104">
        <f t="shared" si="16"/>
        <v>47</v>
      </c>
      <c r="CO6" s="104">
        <f t="shared" si="5"/>
        <v>0</v>
      </c>
      <c r="CP6" s="104">
        <f t="shared" si="6"/>
        <v>0</v>
      </c>
      <c r="CQ6" s="104">
        <f t="shared" si="7"/>
        <v>18</v>
      </c>
      <c r="CR6" s="104">
        <f t="shared" si="17"/>
        <v>57</v>
      </c>
      <c r="CU6" s="108"/>
      <c r="CV6" s="108" t="s">
        <v>76</v>
      </c>
      <c r="CW6" s="104"/>
      <c r="CX6" s="104"/>
      <c r="CY6" s="104"/>
      <c r="CZ6" s="104"/>
      <c r="DA6" s="104">
        <f t="shared" ref="DA6" si="22">SUM(BH6:BS6)</f>
        <v>36</v>
      </c>
      <c r="DB6" s="104">
        <f t="shared" ref="DB6" si="23">SUM(BV6:CG6)</f>
        <v>104</v>
      </c>
      <c r="DD6" s="104">
        <f t="shared" ref="DD6" si="24">DA6-CY6</f>
        <v>36</v>
      </c>
      <c r="DE6" s="104">
        <f t="shared" ref="DE6" si="25">DA6-CZ6</f>
        <v>36</v>
      </c>
      <c r="DF6" s="104">
        <f t="shared" ref="DF6" si="26">DB6-CZ6</f>
        <v>104</v>
      </c>
      <c r="DG6" s="104">
        <f t="shared" ref="DG6" si="27">DB6-DA6</f>
        <v>68</v>
      </c>
    </row>
    <row r="7" spans="2:111" outlineLevel="1" x14ac:dyDescent="0.25">
      <c r="B7" s="108"/>
      <c r="C7" s="108" t="s">
        <v>45</v>
      </c>
      <c r="D7" s="129">
        <v>71</v>
      </c>
      <c r="E7" s="129">
        <v>83</v>
      </c>
      <c r="F7" s="129">
        <v>75</v>
      </c>
      <c r="G7" s="129">
        <v>84</v>
      </c>
      <c r="H7" s="129">
        <v>83</v>
      </c>
      <c r="I7" s="129">
        <v>75</v>
      </c>
      <c r="J7" s="129">
        <v>84</v>
      </c>
      <c r="K7" s="129">
        <v>78</v>
      </c>
      <c r="L7" s="129">
        <v>64</v>
      </c>
      <c r="M7" s="129">
        <v>78</v>
      </c>
      <c r="N7" s="129">
        <v>75</v>
      </c>
      <c r="O7" s="129">
        <v>81</v>
      </c>
      <c r="P7" s="129">
        <f t="shared" si="14"/>
        <v>931</v>
      </c>
      <c r="R7" s="106">
        <v>63</v>
      </c>
      <c r="S7" s="106">
        <v>62.5</v>
      </c>
      <c r="T7" s="106">
        <v>62</v>
      </c>
      <c r="U7" s="106">
        <v>47</v>
      </c>
      <c r="V7" s="106">
        <v>86.5</v>
      </c>
      <c r="W7" s="106">
        <v>62.5</v>
      </c>
      <c r="X7" s="106">
        <v>53.5</v>
      </c>
      <c r="Y7" s="106">
        <v>32.5</v>
      </c>
      <c r="Z7" s="106">
        <v>59.5</v>
      </c>
      <c r="AA7" s="106">
        <v>77.5</v>
      </c>
      <c r="AB7" s="106">
        <v>84</v>
      </c>
      <c r="AC7" s="105">
        <v>36</v>
      </c>
      <c r="AD7" s="106">
        <f t="shared" si="15"/>
        <v>726.5</v>
      </c>
      <c r="AF7" s="107">
        <v>35</v>
      </c>
      <c r="AG7" s="106">
        <v>35</v>
      </c>
      <c r="AH7" s="106">
        <v>39</v>
      </c>
      <c r="AI7" s="106">
        <v>40</v>
      </c>
      <c r="AJ7" s="106">
        <v>40</v>
      </c>
      <c r="AK7" s="106">
        <v>40</v>
      </c>
      <c r="AL7" s="106">
        <v>40</v>
      </c>
      <c r="AM7" s="106">
        <v>40</v>
      </c>
      <c r="AN7" s="106">
        <v>35</v>
      </c>
      <c r="AO7" s="106">
        <v>35</v>
      </c>
      <c r="AP7" s="106">
        <v>35</v>
      </c>
      <c r="AQ7" s="105">
        <v>40</v>
      </c>
      <c r="AR7" s="104">
        <v>454</v>
      </c>
      <c r="AT7" s="106">
        <v>35</v>
      </c>
      <c r="AU7" s="106">
        <v>35</v>
      </c>
      <c r="AV7" s="106">
        <v>39</v>
      </c>
      <c r="AW7" s="106">
        <v>40</v>
      </c>
      <c r="AX7" s="106">
        <v>40</v>
      </c>
      <c r="AY7" s="106">
        <v>40</v>
      </c>
      <c r="AZ7" s="107">
        <v>20</v>
      </c>
      <c r="BA7" s="106">
        <v>20</v>
      </c>
      <c r="BB7" s="106">
        <v>20</v>
      </c>
      <c r="BC7" s="106">
        <v>20</v>
      </c>
      <c r="BD7" s="106">
        <v>20</v>
      </c>
      <c r="BE7" s="105">
        <v>20</v>
      </c>
      <c r="BF7" s="106">
        <v>349</v>
      </c>
      <c r="BG7" s="36"/>
      <c r="BH7" s="106">
        <v>18</v>
      </c>
      <c r="BI7" s="106">
        <v>20</v>
      </c>
      <c r="BJ7" s="106">
        <v>20</v>
      </c>
      <c r="BK7" s="106">
        <v>20</v>
      </c>
      <c r="BL7" s="106">
        <v>22</v>
      </c>
      <c r="BM7" s="106">
        <v>20</v>
      </c>
      <c r="BN7" s="106">
        <v>20</v>
      </c>
      <c r="BO7" s="106">
        <v>21</v>
      </c>
      <c r="BP7" s="106">
        <v>18</v>
      </c>
      <c r="BQ7" s="106">
        <v>18</v>
      </c>
      <c r="BR7" s="106">
        <v>19</v>
      </c>
      <c r="BS7" s="105">
        <v>23</v>
      </c>
      <c r="BT7" s="104">
        <f t="shared" si="0"/>
        <v>239</v>
      </c>
      <c r="BU7" s="15"/>
      <c r="BV7" s="106">
        <v>19.5</v>
      </c>
      <c r="BW7" s="106">
        <v>18</v>
      </c>
      <c r="BX7" s="106">
        <v>8</v>
      </c>
      <c r="BY7" s="106">
        <v>12</v>
      </c>
      <c r="BZ7" s="106">
        <v>17</v>
      </c>
      <c r="CA7" s="106">
        <v>9.5</v>
      </c>
      <c r="CB7" s="106">
        <v>17</v>
      </c>
      <c r="CC7" s="106">
        <v>7.5</v>
      </c>
      <c r="CD7" s="106">
        <v>11</v>
      </c>
      <c r="CE7" s="114">
        <v>12</v>
      </c>
      <c r="CF7" s="114">
        <v>12</v>
      </c>
      <c r="CG7" s="115">
        <v>12</v>
      </c>
      <c r="CH7" s="104">
        <f t="shared" si="1"/>
        <v>155.5</v>
      </c>
      <c r="CI7" s="15"/>
      <c r="CJ7" s="104">
        <f t="shared" si="2"/>
        <v>229</v>
      </c>
      <c r="CK7" s="104">
        <f t="shared" si="3"/>
        <v>229</v>
      </c>
      <c r="CL7" s="104">
        <f t="shared" si="4"/>
        <v>120</v>
      </c>
      <c r="CM7" s="104">
        <f t="shared" si="16"/>
        <v>84</v>
      </c>
      <c r="CO7" s="104">
        <f t="shared" si="5"/>
        <v>225</v>
      </c>
      <c r="CP7" s="104">
        <f t="shared" si="6"/>
        <v>120</v>
      </c>
      <c r="CQ7" s="104">
        <f t="shared" si="7"/>
        <v>119</v>
      </c>
      <c r="CR7" s="104">
        <f t="shared" si="17"/>
        <v>71.5</v>
      </c>
      <c r="CU7" s="108"/>
      <c r="CV7" s="108" t="s">
        <v>45</v>
      </c>
      <c r="CW7" s="104">
        <f t="shared" si="18"/>
        <v>931</v>
      </c>
      <c r="CX7" s="104">
        <f t="shared" si="19"/>
        <v>726.5</v>
      </c>
      <c r="CY7" s="104">
        <f t="shared" si="8"/>
        <v>454</v>
      </c>
      <c r="CZ7" s="104">
        <f t="shared" si="9"/>
        <v>349</v>
      </c>
      <c r="DA7" s="104">
        <f t="shared" si="10"/>
        <v>239</v>
      </c>
      <c r="DB7" s="104">
        <f t="shared" si="11"/>
        <v>155.5</v>
      </c>
      <c r="DD7" s="104">
        <f t="shared" si="12"/>
        <v>-215</v>
      </c>
      <c r="DE7" s="104">
        <f t="shared" si="13"/>
        <v>-110</v>
      </c>
      <c r="DF7" s="104">
        <f t="shared" si="20"/>
        <v>-193.5</v>
      </c>
      <c r="DG7" s="104">
        <f t="shared" si="21"/>
        <v>-83.5</v>
      </c>
    </row>
    <row r="8" spans="2:111" ht="15.75" outlineLevel="1" thickBot="1" x14ac:dyDescent="0.3">
      <c r="B8" s="55"/>
      <c r="C8" s="55" t="s">
        <v>44</v>
      </c>
      <c r="D8" s="130">
        <v>25</v>
      </c>
      <c r="E8" s="130">
        <v>25</v>
      </c>
      <c r="F8" s="130">
        <v>30</v>
      </c>
      <c r="G8" s="130">
        <v>25</v>
      </c>
      <c r="H8" s="130">
        <v>30</v>
      </c>
      <c r="I8" s="130">
        <v>25</v>
      </c>
      <c r="J8" s="130">
        <v>25</v>
      </c>
      <c r="K8" s="130">
        <v>25</v>
      </c>
      <c r="L8" s="130">
        <v>15</v>
      </c>
      <c r="M8" s="130">
        <v>25</v>
      </c>
      <c r="N8" s="130">
        <v>25</v>
      </c>
      <c r="O8" s="130">
        <v>25</v>
      </c>
      <c r="P8" s="130">
        <f t="shared" si="14"/>
        <v>300</v>
      </c>
      <c r="R8" s="130">
        <v>35</v>
      </c>
      <c r="S8" s="130">
        <v>23</v>
      </c>
      <c r="T8" s="130">
        <v>34</v>
      </c>
      <c r="U8" s="130">
        <v>27</v>
      </c>
      <c r="V8" s="130">
        <v>34</v>
      </c>
      <c r="W8" s="130">
        <v>37</v>
      </c>
      <c r="X8" s="130">
        <v>39</v>
      </c>
      <c r="Y8" s="130">
        <v>17</v>
      </c>
      <c r="Z8" s="130">
        <v>37</v>
      </c>
      <c r="AA8" s="130">
        <v>32</v>
      </c>
      <c r="AB8" s="130">
        <v>28</v>
      </c>
      <c r="AC8" s="226">
        <v>18</v>
      </c>
      <c r="AD8" s="110">
        <f t="shared" si="15"/>
        <v>361</v>
      </c>
      <c r="AF8" s="111">
        <v>35</v>
      </c>
      <c r="AG8" s="110">
        <v>35</v>
      </c>
      <c r="AH8" s="110">
        <v>35</v>
      </c>
      <c r="AI8" s="110">
        <v>35</v>
      </c>
      <c r="AJ8" s="110">
        <v>35</v>
      </c>
      <c r="AK8" s="110">
        <v>35</v>
      </c>
      <c r="AL8" s="110">
        <v>40</v>
      </c>
      <c r="AM8" s="110">
        <v>40</v>
      </c>
      <c r="AN8" s="110">
        <v>40</v>
      </c>
      <c r="AO8" s="110">
        <v>40</v>
      </c>
      <c r="AP8" s="110">
        <v>40</v>
      </c>
      <c r="AQ8" s="109">
        <v>40</v>
      </c>
      <c r="AR8" s="70">
        <v>450</v>
      </c>
      <c r="AT8" s="110">
        <v>35</v>
      </c>
      <c r="AU8" s="110">
        <v>35</v>
      </c>
      <c r="AV8" s="110">
        <v>35</v>
      </c>
      <c r="AW8" s="110">
        <v>35</v>
      </c>
      <c r="AX8" s="110">
        <v>35</v>
      </c>
      <c r="AY8" s="110">
        <v>35</v>
      </c>
      <c r="AZ8" s="111">
        <v>28</v>
      </c>
      <c r="BA8" s="110">
        <v>28</v>
      </c>
      <c r="BB8" s="110">
        <v>28</v>
      </c>
      <c r="BC8" s="110">
        <v>28</v>
      </c>
      <c r="BD8" s="110">
        <v>28</v>
      </c>
      <c r="BE8" s="109">
        <v>28</v>
      </c>
      <c r="BF8" s="110">
        <v>378</v>
      </c>
      <c r="BG8" s="36"/>
      <c r="BH8" s="110">
        <v>28</v>
      </c>
      <c r="BI8" s="110">
        <v>28</v>
      </c>
      <c r="BJ8" s="110">
        <v>28</v>
      </c>
      <c r="BK8" s="110">
        <v>28</v>
      </c>
      <c r="BL8" s="110">
        <v>28</v>
      </c>
      <c r="BM8" s="110">
        <v>28</v>
      </c>
      <c r="BN8" s="110">
        <v>42</v>
      </c>
      <c r="BO8" s="110">
        <v>42</v>
      </c>
      <c r="BP8" s="110">
        <v>42</v>
      </c>
      <c r="BQ8" s="110">
        <v>42</v>
      </c>
      <c r="BR8" s="110">
        <v>42</v>
      </c>
      <c r="BS8" s="109">
        <v>42</v>
      </c>
      <c r="BT8" s="70">
        <f t="shared" si="0"/>
        <v>420</v>
      </c>
      <c r="BU8" s="15"/>
      <c r="BV8" s="110">
        <v>45.5</v>
      </c>
      <c r="BW8" s="110">
        <v>47.5</v>
      </c>
      <c r="BX8" s="110">
        <v>19.5</v>
      </c>
      <c r="BY8" s="110">
        <v>48</v>
      </c>
      <c r="BZ8" s="110">
        <v>55</v>
      </c>
      <c r="CA8" s="110">
        <v>0</v>
      </c>
      <c r="CB8" s="110">
        <v>19</v>
      </c>
      <c r="CC8" s="110">
        <v>25</v>
      </c>
      <c r="CD8" s="110">
        <v>47</v>
      </c>
      <c r="CE8" s="116">
        <v>28</v>
      </c>
      <c r="CF8" s="116">
        <v>28</v>
      </c>
      <c r="CG8" s="117">
        <v>28</v>
      </c>
      <c r="CH8" s="70">
        <f t="shared" si="1"/>
        <v>390.5</v>
      </c>
      <c r="CI8" s="15"/>
      <c r="CJ8" s="70">
        <f t="shared" si="2"/>
        <v>210</v>
      </c>
      <c r="CK8" s="70">
        <f t="shared" si="3"/>
        <v>210</v>
      </c>
      <c r="CL8" s="70">
        <f t="shared" si="4"/>
        <v>168</v>
      </c>
      <c r="CM8" s="70">
        <f t="shared" si="16"/>
        <v>215.5</v>
      </c>
      <c r="CO8" s="70">
        <f t="shared" si="5"/>
        <v>240</v>
      </c>
      <c r="CP8" s="70">
        <f t="shared" si="6"/>
        <v>168</v>
      </c>
      <c r="CQ8" s="70">
        <f t="shared" si="7"/>
        <v>252</v>
      </c>
      <c r="CR8" s="70">
        <f t="shared" si="17"/>
        <v>175</v>
      </c>
      <c r="CU8" s="55"/>
      <c r="CV8" s="55" t="s">
        <v>44</v>
      </c>
      <c r="CW8" s="70">
        <f t="shared" si="18"/>
        <v>300</v>
      </c>
      <c r="CX8" s="70">
        <f t="shared" si="19"/>
        <v>361</v>
      </c>
      <c r="CY8" s="70">
        <f t="shared" si="8"/>
        <v>450</v>
      </c>
      <c r="CZ8" s="70">
        <f t="shared" si="9"/>
        <v>378</v>
      </c>
      <c r="DA8" s="70">
        <f t="shared" si="10"/>
        <v>420</v>
      </c>
      <c r="DB8" s="70">
        <f t="shared" si="11"/>
        <v>390.5</v>
      </c>
      <c r="DD8" s="70">
        <f t="shared" si="12"/>
        <v>-30</v>
      </c>
      <c r="DE8" s="70">
        <f t="shared" si="13"/>
        <v>42</v>
      </c>
      <c r="DF8" s="70">
        <f t="shared" si="20"/>
        <v>12.5</v>
      </c>
      <c r="DG8" s="70">
        <f t="shared" si="21"/>
        <v>-29.5</v>
      </c>
    </row>
    <row r="9" spans="2:111" ht="15.75" outlineLevel="1" thickBot="1" x14ac:dyDescent="0.3">
      <c r="B9" s="49"/>
      <c r="C9" s="227" t="s">
        <v>43</v>
      </c>
      <c r="D9" s="41">
        <f>SUM(D4:D8)</f>
        <v>400</v>
      </c>
      <c r="E9" s="41">
        <f t="shared" ref="E9:O9" si="28">SUM(E4:E8)</f>
        <v>508</v>
      </c>
      <c r="F9" s="41">
        <f t="shared" si="28"/>
        <v>479</v>
      </c>
      <c r="G9" s="41">
        <f t="shared" si="28"/>
        <v>512</v>
      </c>
      <c r="H9" s="41">
        <f t="shared" si="28"/>
        <v>517</v>
      </c>
      <c r="I9" s="41">
        <f t="shared" si="28"/>
        <v>480</v>
      </c>
      <c r="J9" s="41">
        <f t="shared" si="28"/>
        <v>512</v>
      </c>
      <c r="K9" s="41">
        <f t="shared" si="28"/>
        <v>484</v>
      </c>
      <c r="L9" s="41">
        <f t="shared" si="28"/>
        <v>421</v>
      </c>
      <c r="M9" s="41">
        <f t="shared" si="28"/>
        <v>485</v>
      </c>
      <c r="N9" s="41">
        <f t="shared" si="28"/>
        <v>480</v>
      </c>
      <c r="O9" s="41">
        <f t="shared" si="28"/>
        <v>506</v>
      </c>
      <c r="P9" s="41">
        <f t="shared" si="14"/>
        <v>5784</v>
      </c>
      <c r="R9" s="95">
        <f>SUM(R4:R8)</f>
        <v>420</v>
      </c>
      <c r="S9" s="95">
        <f t="shared" ref="S9:AC9" si="29">SUM(S4:S8)</f>
        <v>504</v>
      </c>
      <c r="T9" s="95">
        <f t="shared" si="29"/>
        <v>477.33</v>
      </c>
      <c r="U9" s="95">
        <f t="shared" si="29"/>
        <v>445.5</v>
      </c>
      <c r="V9" s="95">
        <f t="shared" si="29"/>
        <v>489.17</v>
      </c>
      <c r="W9" s="95">
        <f t="shared" si="29"/>
        <v>427.83</v>
      </c>
      <c r="X9" s="95">
        <f t="shared" si="29"/>
        <v>479.83</v>
      </c>
      <c r="Y9" s="95">
        <f t="shared" si="29"/>
        <v>430.83</v>
      </c>
      <c r="Z9" s="95">
        <f t="shared" si="29"/>
        <v>452.67</v>
      </c>
      <c r="AA9" s="95">
        <f t="shared" si="29"/>
        <v>493.5</v>
      </c>
      <c r="AB9" s="95">
        <f t="shared" si="29"/>
        <v>423.83</v>
      </c>
      <c r="AC9" s="206">
        <f t="shared" si="29"/>
        <v>288.67</v>
      </c>
      <c r="AD9" s="95">
        <f t="shared" si="15"/>
        <v>5333.16</v>
      </c>
      <c r="AF9" s="95">
        <v>393</v>
      </c>
      <c r="AG9" s="95">
        <v>441.8</v>
      </c>
      <c r="AH9" s="95">
        <v>483.6</v>
      </c>
      <c r="AI9" s="95">
        <v>484.2</v>
      </c>
      <c r="AJ9" s="95">
        <v>467</v>
      </c>
      <c r="AK9" s="95">
        <v>481</v>
      </c>
      <c r="AL9" s="95">
        <v>500.6</v>
      </c>
      <c r="AM9" s="95">
        <v>501</v>
      </c>
      <c r="AN9" s="95">
        <v>474</v>
      </c>
      <c r="AO9" s="95">
        <v>474</v>
      </c>
      <c r="AP9" s="95">
        <v>496</v>
      </c>
      <c r="AQ9" s="206">
        <v>510</v>
      </c>
      <c r="AR9" s="40">
        <v>5706.2000000000007</v>
      </c>
      <c r="AT9" s="95">
        <v>393</v>
      </c>
      <c r="AU9" s="95">
        <v>441.8</v>
      </c>
      <c r="AV9" s="95">
        <v>483.6</v>
      </c>
      <c r="AW9" s="95">
        <v>484.2</v>
      </c>
      <c r="AX9" s="95">
        <v>467</v>
      </c>
      <c r="AY9" s="95">
        <v>481</v>
      </c>
      <c r="AZ9" s="94">
        <v>325</v>
      </c>
      <c r="BA9" s="95">
        <v>329</v>
      </c>
      <c r="BB9" s="95">
        <v>306</v>
      </c>
      <c r="BC9" s="95">
        <v>293</v>
      </c>
      <c r="BD9" s="95">
        <v>308</v>
      </c>
      <c r="BE9" s="206">
        <v>340</v>
      </c>
      <c r="BF9" s="95">
        <v>4651.6000000000004</v>
      </c>
      <c r="BG9" s="36"/>
      <c r="BH9" s="95">
        <f>BH4+BH5+BH7+BH8+BH6</f>
        <v>349.24</v>
      </c>
      <c r="BI9" s="95">
        <f t="shared" ref="BI9:BS9" si="30">BI4+BI5+BI7+BI8+BI6</f>
        <v>389.56</v>
      </c>
      <c r="BJ9" s="95">
        <f t="shared" si="30"/>
        <v>403.96000000000004</v>
      </c>
      <c r="BK9" s="95">
        <f t="shared" si="30"/>
        <v>411.4</v>
      </c>
      <c r="BL9" s="95">
        <f t="shared" si="30"/>
        <v>453.68000000000006</v>
      </c>
      <c r="BM9" s="95">
        <f t="shared" si="30"/>
        <v>417.96000000000004</v>
      </c>
      <c r="BN9" s="95">
        <f t="shared" si="30"/>
        <v>467.4</v>
      </c>
      <c r="BO9" s="95">
        <f t="shared" si="30"/>
        <v>479.21999999999997</v>
      </c>
      <c r="BP9" s="95">
        <f t="shared" si="30"/>
        <v>423.13</v>
      </c>
      <c r="BQ9" s="95">
        <f t="shared" si="30"/>
        <v>430.57</v>
      </c>
      <c r="BR9" s="95">
        <f t="shared" si="30"/>
        <v>440.7</v>
      </c>
      <c r="BS9" s="95">
        <f t="shared" si="30"/>
        <v>499.48</v>
      </c>
      <c r="BT9" s="40">
        <f>SUM(BH9:BS9)</f>
        <v>5166.2999999999993</v>
      </c>
      <c r="BU9" s="15"/>
      <c r="BV9" s="95">
        <f>SUM(BV4:BV8)</f>
        <v>429</v>
      </c>
      <c r="BW9" s="95">
        <f t="shared" ref="BW9:CD9" si="31">SUM(BW4:BW8)</f>
        <v>432.17</v>
      </c>
      <c r="BX9" s="95">
        <f t="shared" si="31"/>
        <v>428.17</v>
      </c>
      <c r="BY9" s="95">
        <f t="shared" si="31"/>
        <v>416</v>
      </c>
      <c r="BZ9" s="95">
        <f t="shared" si="31"/>
        <v>367</v>
      </c>
      <c r="CA9" s="95">
        <f t="shared" si="31"/>
        <v>320</v>
      </c>
      <c r="CB9" s="95">
        <f t="shared" si="31"/>
        <v>241</v>
      </c>
      <c r="CC9" s="95">
        <f t="shared" si="31"/>
        <v>332.5</v>
      </c>
      <c r="CD9" s="95">
        <f t="shared" si="31"/>
        <v>351</v>
      </c>
      <c r="CE9" s="118">
        <v>293</v>
      </c>
      <c r="CF9" s="118">
        <v>308</v>
      </c>
      <c r="CG9" s="119">
        <v>340</v>
      </c>
      <c r="CH9" s="40">
        <f t="shared" si="1"/>
        <v>4257.84</v>
      </c>
      <c r="CI9" s="15"/>
      <c r="CJ9" s="40">
        <f t="shared" si="2"/>
        <v>2750.6000000000004</v>
      </c>
      <c r="CK9" s="40">
        <f t="shared" si="3"/>
        <v>2750.6000000000004</v>
      </c>
      <c r="CL9" s="40">
        <f t="shared" si="4"/>
        <v>2425.8000000000002</v>
      </c>
      <c r="CM9" s="40">
        <f t="shared" si="16"/>
        <v>2392.34</v>
      </c>
      <c r="CO9" s="40">
        <f t="shared" si="5"/>
        <v>2955.6</v>
      </c>
      <c r="CP9" s="40">
        <f t="shared" si="6"/>
        <v>1901</v>
      </c>
      <c r="CQ9" s="40">
        <f t="shared" si="7"/>
        <v>2740.5</v>
      </c>
      <c r="CR9" s="40">
        <f t="shared" si="17"/>
        <v>1865.5</v>
      </c>
      <c r="CU9" s="49"/>
      <c r="CV9" s="227" t="s">
        <v>43</v>
      </c>
      <c r="CW9" s="40">
        <f t="shared" si="18"/>
        <v>5784</v>
      </c>
      <c r="CX9" s="40">
        <f t="shared" si="19"/>
        <v>5333.16</v>
      </c>
      <c r="CY9" s="40">
        <f t="shared" si="8"/>
        <v>5706.2000000000007</v>
      </c>
      <c r="CZ9" s="40">
        <f t="shared" si="9"/>
        <v>4651.6000000000004</v>
      </c>
      <c r="DA9" s="40">
        <f t="shared" si="10"/>
        <v>5166.2999999999993</v>
      </c>
      <c r="DB9" s="40">
        <f t="shared" si="11"/>
        <v>4257.84</v>
      </c>
      <c r="DD9" s="40">
        <f t="shared" si="12"/>
        <v>-539.90000000000146</v>
      </c>
      <c r="DE9" s="40">
        <f t="shared" si="13"/>
        <v>514.69999999999891</v>
      </c>
      <c r="DF9" s="40">
        <f t="shared" si="20"/>
        <v>-393.76000000000022</v>
      </c>
      <c r="DG9" s="40">
        <f t="shared" si="21"/>
        <v>-908.45999999999913</v>
      </c>
    </row>
    <row r="10" spans="2:111" ht="15.6" customHeight="1" outlineLevel="1" thickBot="1" x14ac:dyDescent="0.3">
      <c r="B10" s="256" t="s">
        <v>91</v>
      </c>
      <c r="C10" s="100" t="s">
        <v>79</v>
      </c>
      <c r="D10" s="127">
        <v>85</v>
      </c>
      <c r="E10" s="127">
        <v>95</v>
      </c>
      <c r="F10" s="127">
        <v>85</v>
      </c>
      <c r="G10" s="127">
        <v>97</v>
      </c>
      <c r="H10" s="127">
        <v>95</v>
      </c>
      <c r="I10" s="127">
        <v>85</v>
      </c>
      <c r="J10" s="127">
        <v>97</v>
      </c>
      <c r="K10" s="127">
        <v>90</v>
      </c>
      <c r="L10" s="127">
        <v>82</v>
      </c>
      <c r="M10" s="127">
        <v>90</v>
      </c>
      <c r="N10" s="127">
        <v>85</v>
      </c>
      <c r="O10" s="127">
        <v>94</v>
      </c>
      <c r="P10" s="127">
        <f>SUM(D10:O10)</f>
        <v>1080</v>
      </c>
      <c r="R10" s="131">
        <v>66</v>
      </c>
      <c r="S10" s="131">
        <v>96</v>
      </c>
      <c r="T10" s="131">
        <v>67</v>
      </c>
      <c r="U10" s="131">
        <v>102</v>
      </c>
      <c r="V10" s="131">
        <v>76</v>
      </c>
      <c r="W10" s="131">
        <v>72</v>
      </c>
      <c r="X10" s="131">
        <v>71</v>
      </c>
      <c r="Y10" s="131">
        <v>89</v>
      </c>
      <c r="Z10" s="131">
        <v>66</v>
      </c>
      <c r="AA10" s="131">
        <v>87</v>
      </c>
      <c r="AB10" s="131">
        <v>81</v>
      </c>
      <c r="AC10" s="132">
        <v>42</v>
      </c>
      <c r="AD10" s="131">
        <f>SUM(R10:AC10)</f>
        <v>915</v>
      </c>
      <c r="AF10" s="98">
        <v>0</v>
      </c>
      <c r="AG10" s="98">
        <v>0</v>
      </c>
      <c r="AH10" s="98">
        <v>0</v>
      </c>
      <c r="AI10" s="98">
        <v>84.04</v>
      </c>
      <c r="AJ10" s="98">
        <v>84.04</v>
      </c>
      <c r="AK10" s="98">
        <v>80.8</v>
      </c>
      <c r="AL10" s="98">
        <v>80.8</v>
      </c>
      <c r="AM10" s="98">
        <v>98.440000000000012</v>
      </c>
      <c r="AN10" s="98">
        <v>125.08</v>
      </c>
      <c r="AO10" s="98">
        <v>147.4</v>
      </c>
      <c r="AP10" s="98">
        <v>154.96000000000004</v>
      </c>
      <c r="AQ10" s="97">
        <v>174.48000000000002</v>
      </c>
      <c r="AR10" s="96">
        <v>1030.04</v>
      </c>
      <c r="AT10" s="106">
        <v>0</v>
      </c>
      <c r="AU10" s="106">
        <v>0</v>
      </c>
      <c r="AV10" s="106">
        <v>0</v>
      </c>
      <c r="AW10" s="106">
        <v>84.04</v>
      </c>
      <c r="AX10" s="106">
        <v>84.04</v>
      </c>
      <c r="AY10" s="106">
        <v>80.8</v>
      </c>
      <c r="AZ10" s="107">
        <v>18</v>
      </c>
      <c r="BA10" s="106">
        <v>18</v>
      </c>
      <c r="BB10" s="106">
        <v>18</v>
      </c>
      <c r="BC10" s="106">
        <v>18</v>
      </c>
      <c r="BD10" s="106">
        <v>18</v>
      </c>
      <c r="BE10" s="105">
        <v>18</v>
      </c>
      <c r="BF10" s="106">
        <v>356.88</v>
      </c>
      <c r="BG10" s="36"/>
      <c r="BH10" s="106">
        <v>25.92</v>
      </c>
      <c r="BI10" s="106">
        <v>45</v>
      </c>
      <c r="BJ10" s="106">
        <v>77.400000000000006</v>
      </c>
      <c r="BK10" s="106">
        <v>117</v>
      </c>
      <c r="BL10" s="106">
        <v>119.79000000000002</v>
      </c>
      <c r="BM10" s="106">
        <v>108.9</v>
      </c>
      <c r="BN10" s="106">
        <v>108.9</v>
      </c>
      <c r="BO10" s="106">
        <v>122.85</v>
      </c>
      <c r="BP10" s="106">
        <v>100.73250000000002</v>
      </c>
      <c r="BQ10" s="106">
        <v>100.73250000000002</v>
      </c>
      <c r="BR10" s="106">
        <v>103.45500000000001</v>
      </c>
      <c r="BS10" s="105">
        <v>128.70000000000002</v>
      </c>
      <c r="BT10" s="104">
        <f>SUM(BH10:BS10)</f>
        <v>1159.3800000000001</v>
      </c>
      <c r="BU10" s="15"/>
      <c r="BV10" s="106">
        <v>0</v>
      </c>
      <c r="BW10" s="106">
        <v>1</v>
      </c>
      <c r="BX10" s="106">
        <v>5</v>
      </c>
      <c r="BY10" s="106">
        <v>47</v>
      </c>
      <c r="BZ10" s="106">
        <v>55</v>
      </c>
      <c r="CA10" s="106">
        <v>66</v>
      </c>
      <c r="CB10" s="106">
        <v>70</v>
      </c>
      <c r="CC10" s="106">
        <v>57</v>
      </c>
      <c r="CD10" s="106">
        <v>59</v>
      </c>
      <c r="CE10" s="114">
        <v>18</v>
      </c>
      <c r="CF10" s="114">
        <v>18</v>
      </c>
      <c r="CG10" s="115">
        <v>18</v>
      </c>
      <c r="CH10" s="104">
        <f>SUM(BV10:CG10)</f>
        <v>414</v>
      </c>
      <c r="CI10" s="15"/>
      <c r="CJ10" s="104">
        <f>SUM(AF10:AK10)</f>
        <v>248.88</v>
      </c>
      <c r="CK10" s="104">
        <f>SUM(AT10:AY10)</f>
        <v>248.88</v>
      </c>
      <c r="CL10" s="104">
        <f>SUM(BH10:BM10)</f>
        <v>494.01</v>
      </c>
      <c r="CM10" s="104">
        <f>SUM(BV10:CA10)</f>
        <v>174</v>
      </c>
      <c r="CO10" s="104">
        <f>SUM(AL10:AQ10)</f>
        <v>781.16000000000008</v>
      </c>
      <c r="CP10" s="104">
        <f>SUM(AZ10:BE10)</f>
        <v>108</v>
      </c>
      <c r="CQ10" s="104">
        <f>SUM(BN10:BS10)</f>
        <v>665.37000000000012</v>
      </c>
      <c r="CR10" s="104">
        <f>SUM(CB10:CG10)</f>
        <v>240</v>
      </c>
      <c r="CU10" s="108" t="s">
        <v>41</v>
      </c>
      <c r="CV10" s="108" t="s">
        <v>79</v>
      </c>
      <c r="CW10" s="104">
        <f>SUM(D10:O10)</f>
        <v>1080</v>
      </c>
      <c r="CX10" s="104">
        <f>SUM(R10:AC10)</f>
        <v>915</v>
      </c>
      <c r="CY10" s="104">
        <f>SUM(AF10:AQ10)</f>
        <v>1030.04</v>
      </c>
      <c r="CZ10" s="104">
        <f>SUM(AT10:BE10)</f>
        <v>356.88</v>
      </c>
      <c r="DA10" s="104">
        <f>SUM(BH10:BS10)</f>
        <v>1159.3800000000001</v>
      </c>
      <c r="DB10" s="104">
        <f>SUM(BV10:CG10)</f>
        <v>414</v>
      </c>
      <c r="DD10" s="104">
        <f>DA10-CY10</f>
        <v>129.34000000000015</v>
      </c>
      <c r="DE10" s="104">
        <f>DA10-CZ10</f>
        <v>802.50000000000011</v>
      </c>
      <c r="DF10" s="104">
        <f>DB10-CZ10</f>
        <v>57.120000000000005</v>
      </c>
      <c r="DG10" s="104">
        <f>DB10-DA10</f>
        <v>-745.38000000000011</v>
      </c>
    </row>
    <row r="11" spans="2:111" ht="15.6" customHeight="1" outlineLevel="1" thickBot="1" x14ac:dyDescent="0.3">
      <c r="B11" s="258"/>
      <c r="C11" s="196" t="s">
        <v>80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f t="shared" si="14"/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2">
        <v>0</v>
      </c>
      <c r="AD11" s="131">
        <f t="shared" si="15"/>
        <v>0</v>
      </c>
      <c r="AF11" s="99">
        <v>69.76611570247934</v>
      </c>
      <c r="AG11" s="98">
        <v>69.76611570247934</v>
      </c>
      <c r="AH11" s="98">
        <v>84.453719008264471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7">
        <v>0</v>
      </c>
      <c r="AR11" s="96">
        <v>223.98595041322315</v>
      </c>
      <c r="AT11" s="98">
        <v>69.76611570247934</v>
      </c>
      <c r="AU11" s="98">
        <v>69.76611570247934</v>
      </c>
      <c r="AV11" s="98">
        <v>84.453719008264471</v>
      </c>
      <c r="AW11" s="98">
        <v>0</v>
      </c>
      <c r="AX11" s="98">
        <v>0</v>
      </c>
      <c r="AY11" s="98">
        <v>0</v>
      </c>
      <c r="AZ11" s="99">
        <v>22</v>
      </c>
      <c r="BA11" s="98">
        <v>22</v>
      </c>
      <c r="BB11" s="98">
        <v>22</v>
      </c>
      <c r="BC11" s="98">
        <v>22</v>
      </c>
      <c r="BD11" s="98">
        <v>22</v>
      </c>
      <c r="BE11" s="97">
        <v>22</v>
      </c>
      <c r="BF11" s="98">
        <v>355.98595041322312</v>
      </c>
      <c r="BG11" s="36"/>
      <c r="BH11" s="98">
        <v>50</v>
      </c>
      <c r="BI11" s="98">
        <v>36</v>
      </c>
      <c r="BJ11" s="98">
        <v>36</v>
      </c>
      <c r="BK11" s="98">
        <v>24</v>
      </c>
      <c r="BL11" s="98">
        <v>24</v>
      </c>
      <c r="BM11" s="98">
        <v>24</v>
      </c>
      <c r="BN11" s="98">
        <v>24</v>
      </c>
      <c r="BO11" s="98">
        <v>24</v>
      </c>
      <c r="BP11" s="98">
        <v>24</v>
      </c>
      <c r="BQ11" s="98">
        <v>24</v>
      </c>
      <c r="BR11" s="98">
        <v>24</v>
      </c>
      <c r="BS11" s="97">
        <v>24</v>
      </c>
      <c r="BT11" s="96">
        <f t="shared" si="0"/>
        <v>338</v>
      </c>
      <c r="BU11" s="15"/>
      <c r="BV11" s="98">
        <v>105.75</v>
      </c>
      <c r="BW11" s="98">
        <v>92.5</v>
      </c>
      <c r="BX11" s="98">
        <v>105.5</v>
      </c>
      <c r="BY11" s="98">
        <v>58.5</v>
      </c>
      <c r="BZ11" s="98">
        <v>51</v>
      </c>
      <c r="CA11" s="98">
        <v>53</v>
      </c>
      <c r="CB11" s="98">
        <v>75.75</v>
      </c>
      <c r="CC11" s="98">
        <v>70.5</v>
      </c>
      <c r="CD11" s="98">
        <v>50.03</v>
      </c>
      <c r="CE11" s="118">
        <v>22</v>
      </c>
      <c r="CF11" s="118">
        <v>22</v>
      </c>
      <c r="CG11" s="119">
        <v>22</v>
      </c>
      <c r="CH11" s="96">
        <f t="shared" si="1"/>
        <v>728.53</v>
      </c>
      <c r="CI11" s="15"/>
      <c r="CJ11" s="96">
        <f t="shared" si="2"/>
        <v>223.98595041322315</v>
      </c>
      <c r="CK11" s="96">
        <f t="shared" si="3"/>
        <v>223.98595041322315</v>
      </c>
      <c r="CL11" s="96">
        <f t="shared" si="4"/>
        <v>194</v>
      </c>
      <c r="CM11" s="96">
        <f t="shared" si="16"/>
        <v>466.25</v>
      </c>
      <c r="CO11" s="96">
        <f t="shared" si="5"/>
        <v>0</v>
      </c>
      <c r="CP11" s="96">
        <f t="shared" si="6"/>
        <v>132</v>
      </c>
      <c r="CQ11" s="96">
        <f t="shared" si="7"/>
        <v>144</v>
      </c>
      <c r="CR11" s="96">
        <f t="shared" si="17"/>
        <v>262.27999999999997</v>
      </c>
      <c r="CU11" s="100" t="s">
        <v>42</v>
      </c>
      <c r="CV11" s="100" t="s">
        <v>80</v>
      </c>
      <c r="CW11" s="96">
        <f t="shared" si="18"/>
        <v>0</v>
      </c>
      <c r="CX11" s="96">
        <f t="shared" si="19"/>
        <v>0</v>
      </c>
      <c r="CY11" s="96">
        <f t="shared" si="8"/>
        <v>223.98595041322315</v>
      </c>
      <c r="CZ11" s="96">
        <f t="shared" si="9"/>
        <v>355.98595041322312</v>
      </c>
      <c r="DA11" s="96">
        <f t="shared" si="10"/>
        <v>338</v>
      </c>
      <c r="DB11" s="96">
        <f t="shared" si="11"/>
        <v>728.53</v>
      </c>
      <c r="DD11" s="96">
        <f t="shared" si="12"/>
        <v>114.01404958677685</v>
      </c>
      <c r="DE11" s="96">
        <f t="shared" si="13"/>
        <v>-17.985950413223122</v>
      </c>
      <c r="DF11" s="96">
        <f t="shared" si="20"/>
        <v>372.54404958677685</v>
      </c>
      <c r="DG11" s="96">
        <f t="shared" si="21"/>
        <v>390.53</v>
      </c>
    </row>
    <row r="12" spans="2:111" ht="15.75" outlineLevel="1" thickBot="1" x14ac:dyDescent="0.3">
      <c r="B12" s="61" t="s">
        <v>40</v>
      </c>
      <c r="C12" s="61" t="s">
        <v>39</v>
      </c>
      <c r="D12" s="129">
        <v>240</v>
      </c>
      <c r="E12" s="129">
        <v>264</v>
      </c>
      <c r="F12" s="129">
        <v>248</v>
      </c>
      <c r="G12" s="129">
        <v>276</v>
      </c>
      <c r="H12" s="129">
        <v>264</v>
      </c>
      <c r="I12" s="129">
        <v>240</v>
      </c>
      <c r="J12" s="129">
        <v>276</v>
      </c>
      <c r="K12" s="129">
        <v>258</v>
      </c>
      <c r="L12" s="129">
        <v>228</v>
      </c>
      <c r="M12" s="129">
        <v>252</v>
      </c>
      <c r="N12" s="129">
        <v>240</v>
      </c>
      <c r="O12" s="129">
        <v>264</v>
      </c>
      <c r="P12" s="129">
        <f t="shared" si="14"/>
        <v>3050</v>
      </c>
      <c r="R12" s="127">
        <v>201</v>
      </c>
      <c r="S12" s="127">
        <v>204</v>
      </c>
      <c r="T12" s="127">
        <v>275</v>
      </c>
      <c r="U12" s="127">
        <v>288</v>
      </c>
      <c r="V12" s="127">
        <v>269</v>
      </c>
      <c r="W12" s="127">
        <v>250</v>
      </c>
      <c r="X12" s="127">
        <v>261</v>
      </c>
      <c r="Y12" s="127">
        <v>279</v>
      </c>
      <c r="Z12" s="127">
        <v>217</v>
      </c>
      <c r="AA12" s="127">
        <v>262</v>
      </c>
      <c r="AB12" s="127">
        <v>217</v>
      </c>
      <c r="AC12" s="128">
        <v>163</v>
      </c>
      <c r="AD12" s="127">
        <f t="shared" si="15"/>
        <v>2886</v>
      </c>
      <c r="AF12" s="103">
        <v>300</v>
      </c>
      <c r="AG12" s="102">
        <v>399</v>
      </c>
      <c r="AH12" s="102">
        <v>495</v>
      </c>
      <c r="AI12" s="102">
        <v>492</v>
      </c>
      <c r="AJ12" s="102">
        <v>480</v>
      </c>
      <c r="AK12" s="102">
        <v>480</v>
      </c>
      <c r="AL12" s="102">
        <v>480</v>
      </c>
      <c r="AM12" s="102">
        <v>480</v>
      </c>
      <c r="AN12" s="102">
        <v>442</v>
      </c>
      <c r="AO12" s="102">
        <v>442</v>
      </c>
      <c r="AP12" s="102">
        <v>470</v>
      </c>
      <c r="AQ12" s="101">
        <v>480</v>
      </c>
      <c r="AR12" s="9">
        <v>5440</v>
      </c>
      <c r="AT12" s="102">
        <v>300</v>
      </c>
      <c r="AU12" s="102">
        <v>399</v>
      </c>
      <c r="AV12" s="102">
        <v>495</v>
      </c>
      <c r="AW12" s="102">
        <v>492</v>
      </c>
      <c r="AX12" s="102">
        <v>480</v>
      </c>
      <c r="AY12" s="102">
        <v>480</v>
      </c>
      <c r="AZ12" s="103">
        <v>512</v>
      </c>
      <c r="BA12" s="102">
        <v>518</v>
      </c>
      <c r="BB12" s="102">
        <v>469</v>
      </c>
      <c r="BC12" s="102">
        <v>442</v>
      </c>
      <c r="BD12" s="102">
        <v>474</v>
      </c>
      <c r="BE12" s="101">
        <v>539</v>
      </c>
      <c r="BF12" s="102">
        <v>5600</v>
      </c>
      <c r="BG12" s="36"/>
      <c r="BH12" s="102">
        <v>259</v>
      </c>
      <c r="BI12" s="102">
        <v>288</v>
      </c>
      <c r="BJ12" s="102">
        <v>288</v>
      </c>
      <c r="BK12" s="102">
        <v>288</v>
      </c>
      <c r="BL12" s="102">
        <v>317</v>
      </c>
      <c r="BM12" s="102">
        <v>272</v>
      </c>
      <c r="BN12" s="102">
        <v>272</v>
      </c>
      <c r="BO12" s="102">
        <v>286</v>
      </c>
      <c r="BP12" s="102">
        <v>252</v>
      </c>
      <c r="BQ12" s="102">
        <v>252</v>
      </c>
      <c r="BR12" s="102">
        <v>258</v>
      </c>
      <c r="BS12" s="101">
        <v>298</v>
      </c>
      <c r="BT12" s="9">
        <f t="shared" si="0"/>
        <v>3330</v>
      </c>
      <c r="BU12" s="15"/>
      <c r="BV12" s="102">
        <v>279</v>
      </c>
      <c r="BW12" s="102">
        <v>335</v>
      </c>
      <c r="BX12" s="102">
        <v>465</v>
      </c>
      <c r="BY12" s="102">
        <v>881</v>
      </c>
      <c r="BZ12" s="102">
        <v>605</v>
      </c>
      <c r="CA12" s="102">
        <v>555</v>
      </c>
      <c r="CB12" s="102">
        <v>537</v>
      </c>
      <c r="CC12" s="102">
        <v>531</v>
      </c>
      <c r="CD12" s="102">
        <v>469</v>
      </c>
      <c r="CE12" s="120">
        <v>442</v>
      </c>
      <c r="CF12" s="120">
        <v>474</v>
      </c>
      <c r="CG12" s="121">
        <v>539</v>
      </c>
      <c r="CH12" s="9">
        <f t="shared" si="1"/>
        <v>6112</v>
      </c>
      <c r="CI12" s="15"/>
      <c r="CJ12" s="9">
        <f t="shared" si="2"/>
        <v>2646</v>
      </c>
      <c r="CK12" s="9">
        <f t="shared" si="3"/>
        <v>2646</v>
      </c>
      <c r="CL12" s="9">
        <f t="shared" si="4"/>
        <v>1712</v>
      </c>
      <c r="CM12" s="9">
        <f t="shared" si="16"/>
        <v>3120</v>
      </c>
      <c r="CO12" s="9">
        <f t="shared" si="5"/>
        <v>2794</v>
      </c>
      <c r="CP12" s="9">
        <f t="shared" si="6"/>
        <v>2954</v>
      </c>
      <c r="CQ12" s="9">
        <f t="shared" si="7"/>
        <v>1618</v>
      </c>
      <c r="CR12" s="9">
        <f t="shared" si="17"/>
        <v>2992</v>
      </c>
      <c r="CU12" s="61" t="s">
        <v>40</v>
      </c>
      <c r="CV12" s="61" t="s">
        <v>39</v>
      </c>
      <c r="CW12" s="9">
        <f t="shared" si="18"/>
        <v>3050</v>
      </c>
      <c r="CX12" s="9">
        <f t="shared" si="19"/>
        <v>2886</v>
      </c>
      <c r="CY12" s="9">
        <f t="shared" si="8"/>
        <v>5440</v>
      </c>
      <c r="CZ12" s="9">
        <f t="shared" si="9"/>
        <v>5600</v>
      </c>
      <c r="DA12" s="9">
        <f t="shared" si="10"/>
        <v>3330</v>
      </c>
      <c r="DB12" s="9">
        <f t="shared" si="11"/>
        <v>6112</v>
      </c>
      <c r="DD12" s="9">
        <f t="shared" si="12"/>
        <v>-2110</v>
      </c>
      <c r="DE12" s="9">
        <f t="shared" si="13"/>
        <v>-2270</v>
      </c>
      <c r="DF12" s="9">
        <f t="shared" si="20"/>
        <v>512</v>
      </c>
      <c r="DG12" s="9">
        <f t="shared" si="21"/>
        <v>2782</v>
      </c>
    </row>
    <row r="13" spans="2:111" ht="15.75" outlineLevel="1" thickBot="1" x14ac:dyDescent="0.3">
      <c r="B13" s="100" t="s">
        <v>74</v>
      </c>
      <c r="C13" s="100" t="s">
        <v>38</v>
      </c>
      <c r="D13" s="131">
        <v>662</v>
      </c>
      <c r="E13" s="131">
        <v>727</v>
      </c>
      <c r="F13" s="131">
        <v>662</v>
      </c>
      <c r="G13" s="131">
        <v>751</v>
      </c>
      <c r="H13" s="131">
        <v>727</v>
      </c>
      <c r="I13" s="131">
        <v>662</v>
      </c>
      <c r="J13" s="131">
        <v>661</v>
      </c>
      <c r="K13" s="131">
        <v>695</v>
      </c>
      <c r="L13" s="131">
        <v>619</v>
      </c>
      <c r="M13" s="131">
        <v>695</v>
      </c>
      <c r="N13" s="131">
        <v>662</v>
      </c>
      <c r="O13" s="131">
        <v>727</v>
      </c>
      <c r="P13" s="131">
        <f t="shared" si="14"/>
        <v>8250</v>
      </c>
      <c r="R13" s="131">
        <v>621</v>
      </c>
      <c r="S13" s="131">
        <v>661</v>
      </c>
      <c r="T13" s="131">
        <v>629</v>
      </c>
      <c r="U13" s="131">
        <v>697</v>
      </c>
      <c r="V13" s="131">
        <v>711</v>
      </c>
      <c r="W13" s="131">
        <v>690</v>
      </c>
      <c r="X13" s="131">
        <v>743</v>
      </c>
      <c r="Y13" s="131">
        <v>717</v>
      </c>
      <c r="Z13" s="131">
        <v>719</v>
      </c>
      <c r="AA13" s="131">
        <v>721</v>
      </c>
      <c r="AB13" s="131">
        <v>647</v>
      </c>
      <c r="AC13" s="132">
        <v>433</v>
      </c>
      <c r="AD13" s="131">
        <f t="shared" si="15"/>
        <v>7989</v>
      </c>
      <c r="AF13" s="99">
        <v>741</v>
      </c>
      <c r="AG13" s="98">
        <v>741</v>
      </c>
      <c r="AH13" s="98">
        <v>1016.5999999999999</v>
      </c>
      <c r="AI13" s="98">
        <v>982.80000000000007</v>
      </c>
      <c r="AJ13" s="98">
        <v>1092</v>
      </c>
      <c r="AK13" s="98">
        <v>1088</v>
      </c>
      <c r="AL13" s="98">
        <v>1088</v>
      </c>
      <c r="AM13" s="98">
        <v>1142.3999999999999</v>
      </c>
      <c r="AN13" s="98">
        <v>1088</v>
      </c>
      <c r="AO13" s="98">
        <v>952</v>
      </c>
      <c r="AP13" s="98">
        <v>1033.5999999999999</v>
      </c>
      <c r="AQ13" s="97">
        <v>1196.8</v>
      </c>
      <c r="AR13" s="96">
        <v>12162.199999999999</v>
      </c>
      <c r="AT13" s="98">
        <v>741</v>
      </c>
      <c r="AU13" s="98">
        <v>741</v>
      </c>
      <c r="AV13" s="98">
        <v>1016.5999999999999</v>
      </c>
      <c r="AW13" s="98">
        <v>982.80000000000007</v>
      </c>
      <c r="AX13" s="98">
        <v>1092</v>
      </c>
      <c r="AY13" s="98">
        <v>1088</v>
      </c>
      <c r="AZ13" s="99">
        <v>729</v>
      </c>
      <c r="BA13" s="98">
        <v>766</v>
      </c>
      <c r="BB13" s="98">
        <v>729</v>
      </c>
      <c r="BC13" s="98">
        <v>656</v>
      </c>
      <c r="BD13" s="98">
        <v>693</v>
      </c>
      <c r="BE13" s="97">
        <v>802</v>
      </c>
      <c r="BF13" s="98">
        <v>10036.4</v>
      </c>
      <c r="BG13" s="36"/>
      <c r="BH13" s="98">
        <v>810.54</v>
      </c>
      <c r="BI13" s="98">
        <v>900.59999999999991</v>
      </c>
      <c r="BJ13" s="98">
        <v>900.59999999999991</v>
      </c>
      <c r="BK13" s="98">
        <v>900.59999999999991</v>
      </c>
      <c r="BL13" s="98">
        <v>990.66000000000008</v>
      </c>
      <c r="BM13" s="98">
        <v>900.59999999999991</v>
      </c>
      <c r="BN13" s="98">
        <v>951.52</v>
      </c>
      <c r="BO13" s="98">
        <v>999.096</v>
      </c>
      <c r="BP13" s="98">
        <v>880.15600000000006</v>
      </c>
      <c r="BQ13" s="98">
        <v>880.15600000000006</v>
      </c>
      <c r="BR13" s="98">
        <v>903.94399999999996</v>
      </c>
      <c r="BS13" s="97">
        <v>1046.672</v>
      </c>
      <c r="BT13" s="96">
        <f t="shared" si="0"/>
        <v>11065.144000000002</v>
      </c>
      <c r="BU13" s="15"/>
      <c r="BV13" s="98">
        <v>689</v>
      </c>
      <c r="BW13" s="98">
        <v>748</v>
      </c>
      <c r="BX13" s="98">
        <v>703</v>
      </c>
      <c r="BY13" s="98">
        <v>692</v>
      </c>
      <c r="BZ13" s="98">
        <v>728</v>
      </c>
      <c r="CA13" s="98">
        <v>768</v>
      </c>
      <c r="CB13" s="98">
        <v>600</v>
      </c>
      <c r="CC13" s="98">
        <v>771</v>
      </c>
      <c r="CD13" s="98">
        <v>782</v>
      </c>
      <c r="CE13" s="118">
        <v>656</v>
      </c>
      <c r="CF13" s="118">
        <v>693</v>
      </c>
      <c r="CG13" s="119">
        <v>802</v>
      </c>
      <c r="CH13" s="96">
        <f t="shared" si="1"/>
        <v>8632</v>
      </c>
      <c r="CI13" s="15"/>
      <c r="CJ13" s="96">
        <f t="shared" si="2"/>
        <v>5661.4</v>
      </c>
      <c r="CK13" s="96">
        <f t="shared" si="3"/>
        <v>5661.4</v>
      </c>
      <c r="CL13" s="96">
        <f t="shared" si="4"/>
        <v>5403.6</v>
      </c>
      <c r="CM13" s="96">
        <f t="shared" si="16"/>
        <v>4328</v>
      </c>
      <c r="CO13" s="96">
        <f t="shared" si="5"/>
        <v>6500.8</v>
      </c>
      <c r="CP13" s="96">
        <f t="shared" si="6"/>
        <v>4375</v>
      </c>
      <c r="CQ13" s="96">
        <f t="shared" si="7"/>
        <v>5661.5439999999999</v>
      </c>
      <c r="CR13" s="96">
        <f t="shared" si="17"/>
        <v>4304</v>
      </c>
      <c r="CU13" s="100" t="s">
        <v>74</v>
      </c>
      <c r="CV13" s="100" t="s">
        <v>38</v>
      </c>
      <c r="CW13" s="96">
        <f t="shared" si="18"/>
        <v>8250</v>
      </c>
      <c r="CX13" s="96">
        <f t="shared" si="19"/>
        <v>7989</v>
      </c>
      <c r="CY13" s="96">
        <f t="shared" si="8"/>
        <v>12162.199999999999</v>
      </c>
      <c r="CZ13" s="96">
        <f t="shared" si="9"/>
        <v>10036.4</v>
      </c>
      <c r="DA13" s="96">
        <f t="shared" si="10"/>
        <v>11065.144000000002</v>
      </c>
      <c r="DB13" s="96">
        <f t="shared" si="11"/>
        <v>8632</v>
      </c>
      <c r="DD13" s="96">
        <f t="shared" si="12"/>
        <v>-1097.0559999999969</v>
      </c>
      <c r="DE13" s="96">
        <f t="shared" si="13"/>
        <v>1028.7440000000024</v>
      </c>
      <c r="DF13" s="96">
        <f t="shared" si="20"/>
        <v>-1404.3999999999996</v>
      </c>
      <c r="DG13" s="96">
        <f t="shared" si="21"/>
        <v>-2433.1440000000021</v>
      </c>
    </row>
    <row r="14" spans="2:111" ht="15.75" outlineLevel="1" thickBot="1" x14ac:dyDescent="0.3">
      <c r="B14" s="259" t="s">
        <v>37</v>
      </c>
      <c r="C14" s="260"/>
      <c r="D14" s="41">
        <f t="shared" ref="D14:P14" si="32">SUM(D9:D13)</f>
        <v>1387</v>
      </c>
      <c r="E14" s="43">
        <f t="shared" si="32"/>
        <v>1594</v>
      </c>
      <c r="F14" s="43">
        <f t="shared" si="32"/>
        <v>1474</v>
      </c>
      <c r="G14" s="43">
        <f t="shared" si="32"/>
        <v>1636</v>
      </c>
      <c r="H14" s="43">
        <f t="shared" si="32"/>
        <v>1603</v>
      </c>
      <c r="I14" s="43">
        <f t="shared" si="32"/>
        <v>1467</v>
      </c>
      <c r="J14" s="43">
        <f t="shared" si="32"/>
        <v>1546</v>
      </c>
      <c r="K14" s="43">
        <f t="shared" si="32"/>
        <v>1527</v>
      </c>
      <c r="L14" s="43">
        <f t="shared" si="32"/>
        <v>1350</v>
      </c>
      <c r="M14" s="43">
        <f t="shared" si="32"/>
        <v>1522</v>
      </c>
      <c r="N14" s="43">
        <f t="shared" si="32"/>
        <v>1467</v>
      </c>
      <c r="O14" s="43">
        <f t="shared" si="32"/>
        <v>1591</v>
      </c>
      <c r="P14" s="43">
        <f t="shared" si="32"/>
        <v>18164</v>
      </c>
      <c r="Q14" s="144"/>
      <c r="R14" s="95">
        <f t="shared" ref="R14:AC14" si="33">SUM(R9:R13)</f>
        <v>1308</v>
      </c>
      <c r="S14" s="94">
        <f t="shared" si="33"/>
        <v>1465</v>
      </c>
      <c r="T14" s="94">
        <f t="shared" si="33"/>
        <v>1448.33</v>
      </c>
      <c r="U14" s="94">
        <f t="shared" si="33"/>
        <v>1532.5</v>
      </c>
      <c r="V14" s="94">
        <f t="shared" si="33"/>
        <v>1545.17</v>
      </c>
      <c r="W14" s="94">
        <f t="shared" si="33"/>
        <v>1439.83</v>
      </c>
      <c r="X14" s="94">
        <f t="shared" si="33"/>
        <v>1554.83</v>
      </c>
      <c r="Y14" s="94">
        <f t="shared" si="33"/>
        <v>1515.83</v>
      </c>
      <c r="Z14" s="94">
        <f t="shared" si="33"/>
        <v>1454.67</v>
      </c>
      <c r="AA14" s="94">
        <f t="shared" si="33"/>
        <v>1563.5</v>
      </c>
      <c r="AB14" s="94">
        <f t="shared" si="33"/>
        <v>1368.83</v>
      </c>
      <c r="AC14" s="93">
        <f t="shared" si="33"/>
        <v>926.67000000000007</v>
      </c>
      <c r="AD14" s="95">
        <f t="shared" si="15"/>
        <v>17123.16</v>
      </c>
      <c r="AE14" s="144"/>
      <c r="AF14" s="94">
        <v>1503.7661157024793</v>
      </c>
      <c r="AG14" s="94">
        <v>1651.5661157024792</v>
      </c>
      <c r="AH14" s="94">
        <v>2079.6537190082645</v>
      </c>
      <c r="AI14" s="94">
        <v>2043.04</v>
      </c>
      <c r="AJ14" s="94">
        <v>2123.04</v>
      </c>
      <c r="AK14" s="94">
        <v>2129.8000000000002</v>
      </c>
      <c r="AL14" s="94">
        <v>2149.4</v>
      </c>
      <c r="AM14" s="94">
        <v>2221.84</v>
      </c>
      <c r="AN14" s="94">
        <v>2129.08</v>
      </c>
      <c r="AO14" s="94">
        <v>2015.4</v>
      </c>
      <c r="AP14" s="94">
        <v>2154.56</v>
      </c>
      <c r="AQ14" s="93">
        <v>2361.2799999999997</v>
      </c>
      <c r="AR14" s="40">
        <v>24562.425950413199</v>
      </c>
      <c r="AT14" s="95">
        <v>1503.7661157024793</v>
      </c>
      <c r="AU14" s="94">
        <v>1651.5661157024792</v>
      </c>
      <c r="AV14" s="94">
        <v>2079.6537190082645</v>
      </c>
      <c r="AW14" s="94">
        <v>2043.04</v>
      </c>
      <c r="AX14" s="94">
        <v>2123.04</v>
      </c>
      <c r="AY14" s="94">
        <v>2129.8000000000002</v>
      </c>
      <c r="AZ14" s="94">
        <v>1606</v>
      </c>
      <c r="BA14" s="94">
        <v>1653</v>
      </c>
      <c r="BB14" s="94">
        <v>1544</v>
      </c>
      <c r="BC14" s="94">
        <v>1431</v>
      </c>
      <c r="BD14" s="94">
        <v>1515</v>
      </c>
      <c r="BE14" s="93">
        <v>1721</v>
      </c>
      <c r="BF14" s="95">
        <v>21000.865950413223</v>
      </c>
      <c r="BG14" s="36"/>
      <c r="BH14" s="95">
        <f t="shared" ref="BH14:BS14" si="34">SUM(BH9:BH13)</f>
        <v>1494.7</v>
      </c>
      <c r="BI14" s="94">
        <f t="shared" si="34"/>
        <v>1659.1599999999999</v>
      </c>
      <c r="BJ14" s="94">
        <f t="shared" si="34"/>
        <v>1705.96</v>
      </c>
      <c r="BK14" s="94">
        <f t="shared" si="34"/>
        <v>1741</v>
      </c>
      <c r="BL14" s="94">
        <f t="shared" si="34"/>
        <v>1905.13</v>
      </c>
      <c r="BM14" s="94">
        <f t="shared" si="34"/>
        <v>1723.46</v>
      </c>
      <c r="BN14" s="94">
        <f t="shared" si="34"/>
        <v>1823.82</v>
      </c>
      <c r="BO14" s="94">
        <f t="shared" si="34"/>
        <v>1911.1659999999999</v>
      </c>
      <c r="BP14" s="94">
        <f t="shared" si="34"/>
        <v>1680.0185000000001</v>
      </c>
      <c r="BQ14" s="94">
        <f t="shared" si="34"/>
        <v>1687.4585000000002</v>
      </c>
      <c r="BR14" s="94">
        <f t="shared" si="34"/>
        <v>1730.0989999999999</v>
      </c>
      <c r="BS14" s="93">
        <f t="shared" si="34"/>
        <v>1996.8520000000001</v>
      </c>
      <c r="BT14" s="40">
        <f t="shared" si="0"/>
        <v>21058.823999999997</v>
      </c>
      <c r="BU14" s="15"/>
      <c r="BV14" s="95">
        <f t="shared" ref="BV14:CG14" si="35">SUM(BV9:BV13)</f>
        <v>1502.75</v>
      </c>
      <c r="BW14" s="94">
        <f t="shared" si="35"/>
        <v>1608.67</v>
      </c>
      <c r="BX14" s="94">
        <f t="shared" si="35"/>
        <v>1706.67</v>
      </c>
      <c r="BY14" s="94">
        <f t="shared" si="35"/>
        <v>2094.5</v>
      </c>
      <c r="BZ14" s="94">
        <f t="shared" si="35"/>
        <v>1806</v>
      </c>
      <c r="CA14" s="94">
        <f t="shared" si="35"/>
        <v>1762</v>
      </c>
      <c r="CB14" s="94">
        <f t="shared" si="35"/>
        <v>1523.75</v>
      </c>
      <c r="CC14" s="94">
        <f t="shared" si="35"/>
        <v>1762</v>
      </c>
      <c r="CD14" s="94">
        <f t="shared" si="35"/>
        <v>1711.03</v>
      </c>
      <c r="CE14" s="122">
        <f t="shared" si="35"/>
        <v>1431</v>
      </c>
      <c r="CF14" s="122">
        <f t="shared" si="35"/>
        <v>1515</v>
      </c>
      <c r="CG14" s="123">
        <f t="shared" si="35"/>
        <v>1721</v>
      </c>
      <c r="CH14" s="40">
        <f t="shared" si="1"/>
        <v>20144.370000000003</v>
      </c>
      <c r="CI14" s="15"/>
      <c r="CJ14" s="40">
        <f t="shared" si="2"/>
        <v>11530.865950413223</v>
      </c>
      <c r="CK14" s="40">
        <f t="shared" si="3"/>
        <v>11530.865950413223</v>
      </c>
      <c r="CL14" s="40">
        <f t="shared" si="4"/>
        <v>10229.41</v>
      </c>
      <c r="CM14" s="40">
        <f t="shared" si="16"/>
        <v>10480.59</v>
      </c>
      <c r="CO14" s="40">
        <f t="shared" si="5"/>
        <v>13031.559999999998</v>
      </c>
      <c r="CP14" s="40">
        <f t="shared" si="6"/>
        <v>9470</v>
      </c>
      <c r="CQ14" s="40">
        <f t="shared" si="7"/>
        <v>10829.414000000001</v>
      </c>
      <c r="CR14" s="40">
        <f t="shared" si="17"/>
        <v>9663.7799999999988</v>
      </c>
      <c r="CU14" s="259" t="s">
        <v>37</v>
      </c>
      <c r="CV14" s="260"/>
      <c r="CW14" s="40">
        <f t="shared" si="18"/>
        <v>18164</v>
      </c>
      <c r="CX14" s="40">
        <f t="shared" si="19"/>
        <v>17123.16</v>
      </c>
      <c r="CY14" s="40">
        <f t="shared" si="8"/>
        <v>24562.425950413224</v>
      </c>
      <c r="CZ14" s="40">
        <f t="shared" si="9"/>
        <v>21000.865950413223</v>
      </c>
      <c r="DA14" s="40">
        <f t="shared" si="10"/>
        <v>21058.823999999997</v>
      </c>
      <c r="DB14" s="40">
        <f t="shared" si="11"/>
        <v>20144.370000000003</v>
      </c>
      <c r="DD14" s="40">
        <f t="shared" si="12"/>
        <v>-3503.6019504132273</v>
      </c>
      <c r="DE14" s="40">
        <f t="shared" si="13"/>
        <v>57.958049586773996</v>
      </c>
      <c r="DF14" s="40">
        <f t="shared" si="20"/>
        <v>-856.49595041322027</v>
      </c>
      <c r="DG14" s="40">
        <f t="shared" si="21"/>
        <v>-914.45399999999427</v>
      </c>
    </row>
    <row r="15" spans="2:111" ht="15.75" thickBot="1" x14ac:dyDescent="0.3">
      <c r="B15" s="92"/>
      <c r="C15" s="91"/>
      <c r="D15" s="136">
        <v>43556</v>
      </c>
      <c r="E15" s="136">
        <v>43586</v>
      </c>
      <c r="F15" s="136">
        <v>43617</v>
      </c>
      <c r="G15" s="136">
        <v>43647</v>
      </c>
      <c r="H15" s="136">
        <v>43678</v>
      </c>
      <c r="I15" s="136">
        <v>43709</v>
      </c>
      <c r="J15" s="136">
        <v>43739</v>
      </c>
      <c r="K15" s="136">
        <v>43770</v>
      </c>
      <c r="L15" s="136">
        <v>43800</v>
      </c>
      <c r="M15" s="136">
        <v>43831</v>
      </c>
      <c r="N15" s="136">
        <v>43862</v>
      </c>
      <c r="O15" s="136">
        <v>43891</v>
      </c>
      <c r="P15" s="137" t="s">
        <v>52</v>
      </c>
      <c r="Q15" s="144"/>
      <c r="R15" s="149">
        <v>43556</v>
      </c>
      <c r="S15" s="149">
        <v>43586</v>
      </c>
      <c r="T15" s="149">
        <v>43617</v>
      </c>
      <c r="U15" s="149">
        <v>43647</v>
      </c>
      <c r="V15" s="149">
        <v>43678</v>
      </c>
      <c r="W15" s="149">
        <v>43709</v>
      </c>
      <c r="X15" s="149">
        <v>43739</v>
      </c>
      <c r="Y15" s="149">
        <v>43770</v>
      </c>
      <c r="Z15" s="149">
        <v>43800</v>
      </c>
      <c r="AA15" s="149">
        <v>43831</v>
      </c>
      <c r="AB15" s="149">
        <v>43862</v>
      </c>
      <c r="AC15" s="152">
        <v>43891</v>
      </c>
      <c r="AD15" s="172" t="s">
        <v>54</v>
      </c>
      <c r="AE15" s="144"/>
      <c r="AF15" s="124">
        <v>44287</v>
      </c>
      <c r="AG15" s="29">
        <v>44317</v>
      </c>
      <c r="AH15" s="29">
        <v>44348</v>
      </c>
      <c r="AI15" s="29">
        <v>44378</v>
      </c>
      <c r="AJ15" s="29">
        <v>44409</v>
      </c>
      <c r="AK15" s="29">
        <v>44440</v>
      </c>
      <c r="AL15" s="29">
        <v>44470</v>
      </c>
      <c r="AM15" s="29">
        <v>44501</v>
      </c>
      <c r="AN15" s="29">
        <v>44531</v>
      </c>
      <c r="AO15" s="29">
        <v>44562</v>
      </c>
      <c r="AP15" s="29">
        <v>44593</v>
      </c>
      <c r="AQ15" s="182">
        <v>44621</v>
      </c>
      <c r="AR15" s="90" t="s">
        <v>19</v>
      </c>
      <c r="AT15" s="29">
        <v>44287</v>
      </c>
      <c r="AU15" s="29">
        <v>44317</v>
      </c>
      <c r="AV15" s="29">
        <v>44348</v>
      </c>
      <c r="AW15" s="29">
        <v>44378</v>
      </c>
      <c r="AX15" s="29">
        <v>44409</v>
      </c>
      <c r="AY15" s="29">
        <v>44440</v>
      </c>
      <c r="AZ15" s="28">
        <v>44470</v>
      </c>
      <c r="BA15" s="26">
        <v>44501</v>
      </c>
      <c r="BB15" s="26">
        <v>44531</v>
      </c>
      <c r="BC15" s="26">
        <v>44562</v>
      </c>
      <c r="BD15" s="26">
        <v>44593</v>
      </c>
      <c r="BE15" s="27">
        <v>44621</v>
      </c>
      <c r="BF15" s="26" t="s">
        <v>18</v>
      </c>
      <c r="BG15" s="36"/>
      <c r="BH15" s="25">
        <v>44652</v>
      </c>
      <c r="BI15" s="25">
        <v>44682</v>
      </c>
      <c r="BJ15" s="25">
        <v>44713</v>
      </c>
      <c r="BK15" s="25">
        <v>44743</v>
      </c>
      <c r="BL15" s="25">
        <v>44774</v>
      </c>
      <c r="BM15" s="25">
        <v>44805</v>
      </c>
      <c r="BN15" s="25">
        <v>44835</v>
      </c>
      <c r="BO15" s="25">
        <v>44866</v>
      </c>
      <c r="BP15" s="25">
        <v>44896</v>
      </c>
      <c r="BQ15" s="25">
        <v>44927</v>
      </c>
      <c r="BR15" s="25">
        <v>44958</v>
      </c>
      <c r="BS15" s="25">
        <v>44986</v>
      </c>
      <c r="BT15" s="89" t="s">
        <v>87</v>
      </c>
      <c r="BU15" s="36"/>
      <c r="BV15" s="24">
        <v>44287</v>
      </c>
      <c r="BW15" s="24">
        <v>44317</v>
      </c>
      <c r="BX15" s="24">
        <v>44348</v>
      </c>
      <c r="BY15" s="24">
        <v>44378</v>
      </c>
      <c r="BZ15" s="24">
        <v>44409</v>
      </c>
      <c r="CA15" s="24">
        <v>44440</v>
      </c>
      <c r="CB15" s="24">
        <v>44470</v>
      </c>
      <c r="CC15" s="24">
        <v>44501</v>
      </c>
      <c r="CD15" s="24">
        <v>44531</v>
      </c>
      <c r="CE15" s="24">
        <v>44562</v>
      </c>
      <c r="CF15" s="24">
        <v>44593</v>
      </c>
      <c r="CG15" s="23">
        <v>44621</v>
      </c>
      <c r="CH15" s="24" t="s">
        <v>57</v>
      </c>
      <c r="CI15" s="36"/>
      <c r="CJ15" s="22" t="s">
        <v>19</v>
      </c>
      <c r="CK15" s="26" t="s">
        <v>18</v>
      </c>
      <c r="CL15" s="25" t="s">
        <v>87</v>
      </c>
      <c r="CM15" s="23" t="s">
        <v>57</v>
      </c>
      <c r="CN15" s="151"/>
      <c r="CO15" s="22" t="s">
        <v>19</v>
      </c>
      <c r="CP15" s="26" t="s">
        <v>18</v>
      </c>
      <c r="CQ15" s="25" t="s">
        <v>87</v>
      </c>
      <c r="CR15" s="23" t="s">
        <v>57</v>
      </c>
      <c r="CW15" s="137" t="s">
        <v>52</v>
      </c>
      <c r="CX15" s="149" t="s">
        <v>55</v>
      </c>
      <c r="CY15" s="22" t="s">
        <v>19</v>
      </c>
      <c r="CZ15" s="26" t="s">
        <v>18</v>
      </c>
      <c r="DA15" s="25" t="s">
        <v>87</v>
      </c>
      <c r="DB15" s="24" t="s">
        <v>57</v>
      </c>
      <c r="DD15" s="20" t="s">
        <v>88</v>
      </c>
      <c r="DE15" s="19"/>
      <c r="DF15" s="18" t="s">
        <v>58</v>
      </c>
      <c r="DG15" s="18"/>
    </row>
    <row r="16" spans="2:111" ht="15.75" thickBot="1" x14ac:dyDescent="0.3">
      <c r="B16" s="87" t="s">
        <v>36</v>
      </c>
      <c r="C16" s="8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43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4"/>
      <c r="AE16" s="143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4"/>
      <c r="AT16" s="17"/>
      <c r="AU16" s="16"/>
      <c r="AV16" s="16"/>
      <c r="AW16" s="16"/>
      <c r="AX16" s="16"/>
      <c r="AY16" s="13"/>
      <c r="AZ16" s="16"/>
      <c r="BA16" s="16"/>
      <c r="BB16" s="16"/>
      <c r="BC16" s="16"/>
      <c r="BD16" s="16"/>
      <c r="BE16" s="16"/>
      <c r="BF16" s="14"/>
      <c r="BG16" s="36"/>
      <c r="BH16" s="17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4"/>
      <c r="BU16" s="36"/>
      <c r="BV16" s="17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4"/>
      <c r="CI16" s="36"/>
      <c r="CJ16" s="13" t="s">
        <v>15</v>
      </c>
      <c r="CK16" s="13" t="s">
        <v>15</v>
      </c>
      <c r="CL16" s="13" t="s">
        <v>15</v>
      </c>
      <c r="CM16" s="13" t="s">
        <v>15</v>
      </c>
      <c r="CO16" s="13" t="s">
        <v>14</v>
      </c>
      <c r="CP16" s="13" t="s">
        <v>14</v>
      </c>
      <c r="CQ16" s="13" t="s">
        <v>14</v>
      </c>
      <c r="CR16" s="13" t="s">
        <v>13</v>
      </c>
      <c r="CW16" s="14" t="s">
        <v>12</v>
      </c>
      <c r="CX16" s="14" t="s">
        <v>12</v>
      </c>
      <c r="CY16" s="14" t="s">
        <v>12</v>
      </c>
      <c r="CZ16" s="13" t="s">
        <v>12</v>
      </c>
      <c r="DA16" s="13" t="s">
        <v>12</v>
      </c>
      <c r="DB16" s="14" t="s">
        <v>11</v>
      </c>
      <c r="DD16" s="14" t="s">
        <v>10</v>
      </c>
      <c r="DE16" s="13" t="s">
        <v>9</v>
      </c>
      <c r="DF16" s="12" t="s">
        <v>8</v>
      </c>
      <c r="DG16" s="13" t="s">
        <v>87</v>
      </c>
    </row>
    <row r="17" spans="2:111" outlineLevel="1" x14ac:dyDescent="0.25">
      <c r="B17" s="61" t="s">
        <v>35</v>
      </c>
      <c r="C17" s="85" t="s">
        <v>34</v>
      </c>
      <c r="D17" s="138">
        <v>465.83333333333337</v>
      </c>
      <c r="E17" s="138">
        <v>466.83333333333337</v>
      </c>
      <c r="F17" s="138">
        <v>465.83333333333337</v>
      </c>
      <c r="G17" s="138">
        <v>466.83333333333337</v>
      </c>
      <c r="H17" s="138">
        <v>465.83333333333337</v>
      </c>
      <c r="I17" s="138">
        <v>466.83333333333337</v>
      </c>
      <c r="J17" s="138">
        <v>465.83333333333337</v>
      </c>
      <c r="K17" s="138">
        <v>466.83333333333337</v>
      </c>
      <c r="L17" s="138">
        <v>465.83333333333337</v>
      </c>
      <c r="M17" s="138">
        <v>466.83333333333337</v>
      </c>
      <c r="N17" s="138">
        <v>466.83333333333337</v>
      </c>
      <c r="O17" s="138">
        <v>465.83333333333337</v>
      </c>
      <c r="P17" s="138">
        <f>SUM(D17:O17)</f>
        <v>5596</v>
      </c>
      <c r="R17" s="173">
        <v>406</v>
      </c>
      <c r="S17" s="174">
        <v>422</v>
      </c>
      <c r="T17" s="174">
        <v>426</v>
      </c>
      <c r="U17" s="174">
        <v>433</v>
      </c>
      <c r="V17" s="174">
        <v>452</v>
      </c>
      <c r="W17" s="174">
        <v>436</v>
      </c>
      <c r="X17" s="174">
        <v>473</v>
      </c>
      <c r="Y17" s="174">
        <v>413</v>
      </c>
      <c r="Z17" s="174">
        <v>379</v>
      </c>
      <c r="AA17" s="174">
        <v>427</v>
      </c>
      <c r="AB17" s="174">
        <v>393</v>
      </c>
      <c r="AC17" s="175">
        <v>408</v>
      </c>
      <c r="AD17" s="146">
        <f t="shared" ref="AD17:AD23" si="36">SUM(R17:AC17)</f>
        <v>5068</v>
      </c>
      <c r="AF17" s="59">
        <v>432</v>
      </c>
      <c r="AG17" s="59">
        <v>436</v>
      </c>
      <c r="AH17" s="59">
        <v>469</v>
      </c>
      <c r="AI17" s="59">
        <v>477</v>
      </c>
      <c r="AJ17" s="59">
        <v>483</v>
      </c>
      <c r="AK17" s="59">
        <v>449</v>
      </c>
      <c r="AL17" s="59">
        <v>456</v>
      </c>
      <c r="AM17" s="59">
        <v>473</v>
      </c>
      <c r="AN17" s="59">
        <v>471</v>
      </c>
      <c r="AO17" s="59">
        <v>434</v>
      </c>
      <c r="AP17" s="59">
        <v>429</v>
      </c>
      <c r="AQ17" s="84">
        <v>497</v>
      </c>
      <c r="AR17" s="9">
        <v>5506</v>
      </c>
      <c r="AT17" s="11">
        <v>432</v>
      </c>
      <c r="AU17" s="59">
        <v>436</v>
      </c>
      <c r="AV17" s="59">
        <v>469</v>
      </c>
      <c r="AW17" s="59">
        <v>477</v>
      </c>
      <c r="AX17" s="59">
        <v>483</v>
      </c>
      <c r="AY17" s="59">
        <v>449</v>
      </c>
      <c r="AZ17" s="59">
        <v>421</v>
      </c>
      <c r="BA17" s="59">
        <v>435</v>
      </c>
      <c r="BB17" s="59">
        <v>434</v>
      </c>
      <c r="BC17" s="59">
        <v>398</v>
      </c>
      <c r="BD17" s="59">
        <v>395</v>
      </c>
      <c r="BE17" s="84">
        <v>460</v>
      </c>
      <c r="BF17" s="11">
        <v>5289</v>
      </c>
      <c r="BG17" s="36"/>
      <c r="BH17" s="146">
        <v>360</v>
      </c>
      <c r="BI17" s="138">
        <v>392.5</v>
      </c>
      <c r="BJ17" s="138">
        <v>437.5</v>
      </c>
      <c r="BK17" s="138">
        <v>395</v>
      </c>
      <c r="BL17" s="138">
        <v>445.5</v>
      </c>
      <c r="BM17" s="138">
        <v>395</v>
      </c>
      <c r="BN17" s="138">
        <v>409</v>
      </c>
      <c r="BO17" s="138">
        <v>426</v>
      </c>
      <c r="BP17" s="138">
        <v>385.5</v>
      </c>
      <c r="BQ17" s="138">
        <v>392</v>
      </c>
      <c r="BR17" s="138">
        <v>382</v>
      </c>
      <c r="BS17" s="191">
        <v>444</v>
      </c>
      <c r="BT17" s="102">
        <f>SUM(BH17:BS17)</f>
        <v>4864</v>
      </c>
      <c r="BU17" s="36"/>
      <c r="BV17" s="11">
        <v>388</v>
      </c>
      <c r="BW17" s="59">
        <v>390</v>
      </c>
      <c r="BX17" s="59">
        <v>420</v>
      </c>
      <c r="BY17" s="59">
        <v>442</v>
      </c>
      <c r="BZ17" s="59">
        <v>432</v>
      </c>
      <c r="CA17" s="59">
        <v>389</v>
      </c>
      <c r="CB17" s="59">
        <v>401</v>
      </c>
      <c r="CC17" s="59">
        <v>424</v>
      </c>
      <c r="CD17" s="59">
        <v>392</v>
      </c>
      <c r="CE17" s="83">
        <f t="shared" ref="CE17:CE27" si="37">BC17</f>
        <v>398</v>
      </c>
      <c r="CF17" s="83">
        <f t="shared" ref="CF17:CF27" si="38">BD17</f>
        <v>395</v>
      </c>
      <c r="CG17" s="82">
        <f t="shared" ref="CG17:CG27" si="39">BE17</f>
        <v>460</v>
      </c>
      <c r="CH17" s="9">
        <f t="shared" ref="CH17:CH27" si="40">SUM(BV17:CG17)</f>
        <v>4931</v>
      </c>
      <c r="CI17" s="36"/>
      <c r="CJ17" s="9">
        <f t="shared" ref="CJ17:CJ27" si="41">SUM(AF17:AK17)</f>
        <v>2746</v>
      </c>
      <c r="CK17" s="9">
        <f t="shared" ref="CK17:CK27" si="42">SUM(AT17:AY17)</f>
        <v>2746</v>
      </c>
      <c r="CL17" s="9">
        <f t="shared" ref="CL17:CL27" si="43">SUM(BH17:BM17)</f>
        <v>2425.5</v>
      </c>
      <c r="CM17" s="9">
        <f t="shared" ref="CM17:CM29" si="44">SUM(BV17:CA17)</f>
        <v>2461</v>
      </c>
      <c r="CO17" s="9">
        <f t="shared" ref="CO17:CO27" si="45">SUM(AL17:AQ17)</f>
        <v>2760</v>
      </c>
      <c r="CP17" s="9">
        <f t="shared" ref="CP17:CP27" si="46">SUM(AZ17:BE17)</f>
        <v>2543</v>
      </c>
      <c r="CQ17" s="9">
        <f t="shared" ref="CQ17:CQ27" si="47">SUM(BN17:BS17)</f>
        <v>2438.5</v>
      </c>
      <c r="CR17" s="9">
        <f t="shared" ref="CR17:CR29" si="48">SUM(CB17:CG17)</f>
        <v>2470</v>
      </c>
      <c r="CU17" s="61" t="s">
        <v>35</v>
      </c>
      <c r="CV17" s="85" t="s">
        <v>34</v>
      </c>
      <c r="CW17" s="9">
        <f t="shared" ref="CW17:CW23" si="49">SUM(D17:O17)</f>
        <v>5596</v>
      </c>
      <c r="CX17" s="9">
        <f t="shared" ref="CX17:CX23" si="50">SUM(R17:AC17)</f>
        <v>5068</v>
      </c>
      <c r="CY17" s="9">
        <f t="shared" ref="CY17:CY27" si="51">SUM(AF17:AQ17)</f>
        <v>5506</v>
      </c>
      <c r="CZ17" s="9">
        <f t="shared" ref="CZ17:CZ27" si="52">SUM(AT17:BE17)</f>
        <v>5289</v>
      </c>
      <c r="DA17" s="9">
        <f t="shared" ref="DA17:DA27" si="53">SUM(BH17:BS17)</f>
        <v>4864</v>
      </c>
      <c r="DB17" s="9">
        <f t="shared" ref="DB17:DB29" si="54">SUM(BV17:CG17)</f>
        <v>4931</v>
      </c>
      <c r="DD17" s="9">
        <f>DA17-CY17</f>
        <v>-642</v>
      </c>
      <c r="DE17" s="9">
        <f t="shared" ref="DE17:DE27" si="55">DA17-CZ17</f>
        <v>-425</v>
      </c>
      <c r="DF17" s="9">
        <f t="shared" ref="DF17:DF29" si="56">DB17-CZ17</f>
        <v>-358</v>
      </c>
      <c r="DG17" s="9">
        <f>DB17-DA17</f>
        <v>67</v>
      </c>
    </row>
    <row r="18" spans="2:111" outlineLevel="1" x14ac:dyDescent="0.25">
      <c r="B18" s="55"/>
      <c r="C18" s="81" t="s">
        <v>33</v>
      </c>
      <c r="D18" s="139">
        <v>9.1666666666666661</v>
      </c>
      <c r="E18" s="139">
        <v>11</v>
      </c>
      <c r="F18" s="139">
        <v>11</v>
      </c>
      <c r="G18" s="139">
        <v>11</v>
      </c>
      <c r="H18" s="139">
        <v>11</v>
      </c>
      <c r="I18" s="139">
        <v>11</v>
      </c>
      <c r="J18" s="139">
        <v>11</v>
      </c>
      <c r="K18" s="139">
        <v>11</v>
      </c>
      <c r="L18" s="139">
        <v>11</v>
      </c>
      <c r="M18" s="139">
        <v>11</v>
      </c>
      <c r="N18" s="139">
        <v>11</v>
      </c>
      <c r="O18" s="139">
        <v>11</v>
      </c>
      <c r="P18" s="139">
        <f t="shared" ref="P18:P23" si="57">SUM(D18:O18)</f>
        <v>130.16666666666666</v>
      </c>
      <c r="R18" s="147">
        <v>7</v>
      </c>
      <c r="S18" s="139">
        <v>8</v>
      </c>
      <c r="T18" s="139">
        <v>10</v>
      </c>
      <c r="U18" s="139">
        <v>9</v>
      </c>
      <c r="V18" s="139">
        <v>10</v>
      </c>
      <c r="W18" s="139">
        <v>12</v>
      </c>
      <c r="X18" s="139">
        <v>13</v>
      </c>
      <c r="Y18" s="139">
        <v>14</v>
      </c>
      <c r="Z18" s="139">
        <v>11</v>
      </c>
      <c r="AA18" s="139">
        <v>11</v>
      </c>
      <c r="AB18" s="139">
        <v>11</v>
      </c>
      <c r="AC18" s="141">
        <v>10</v>
      </c>
      <c r="AD18" s="147">
        <f t="shared" si="36"/>
        <v>126</v>
      </c>
      <c r="AF18" s="53">
        <v>10</v>
      </c>
      <c r="AG18" s="53">
        <v>11</v>
      </c>
      <c r="AH18" s="53">
        <v>13</v>
      </c>
      <c r="AI18" s="53">
        <v>11</v>
      </c>
      <c r="AJ18" s="53">
        <v>10</v>
      </c>
      <c r="AK18" s="53">
        <v>11</v>
      </c>
      <c r="AL18" s="53">
        <v>11</v>
      </c>
      <c r="AM18" s="53">
        <v>13</v>
      </c>
      <c r="AN18" s="53">
        <v>11</v>
      </c>
      <c r="AO18" s="53">
        <v>8</v>
      </c>
      <c r="AP18" s="53">
        <v>10</v>
      </c>
      <c r="AQ18" s="80">
        <v>12</v>
      </c>
      <c r="AR18" s="6">
        <v>131</v>
      </c>
      <c r="AT18" s="8">
        <v>10</v>
      </c>
      <c r="AU18" s="53">
        <v>11</v>
      </c>
      <c r="AV18" s="53">
        <v>13</v>
      </c>
      <c r="AW18" s="53">
        <v>11</v>
      </c>
      <c r="AX18" s="53">
        <v>10</v>
      </c>
      <c r="AY18" s="53">
        <v>11</v>
      </c>
      <c r="AZ18" s="53">
        <v>11</v>
      </c>
      <c r="BA18" s="53">
        <v>13</v>
      </c>
      <c r="BB18" s="53">
        <v>11</v>
      </c>
      <c r="BC18" s="53">
        <v>8</v>
      </c>
      <c r="BD18" s="53">
        <v>10</v>
      </c>
      <c r="BE18" s="80">
        <v>12</v>
      </c>
      <c r="BF18" s="8">
        <v>131</v>
      </c>
      <c r="BG18" s="36"/>
      <c r="BH18" s="8">
        <v>10</v>
      </c>
      <c r="BI18" s="53">
        <v>14</v>
      </c>
      <c r="BJ18" s="53">
        <v>8</v>
      </c>
      <c r="BK18" s="53">
        <v>10</v>
      </c>
      <c r="BL18" s="53">
        <v>14</v>
      </c>
      <c r="BM18" s="53">
        <v>10</v>
      </c>
      <c r="BN18" s="53">
        <v>11</v>
      </c>
      <c r="BO18" s="53">
        <v>10</v>
      </c>
      <c r="BP18" s="53">
        <v>11</v>
      </c>
      <c r="BQ18" s="53">
        <v>13</v>
      </c>
      <c r="BR18" s="53">
        <v>11</v>
      </c>
      <c r="BS18" s="80">
        <v>9</v>
      </c>
      <c r="BT18" s="6">
        <f t="shared" ref="BT18:BT27" si="58">SUM(BH18:BS18)</f>
        <v>131</v>
      </c>
      <c r="BU18" s="36"/>
      <c r="BV18" s="8">
        <v>15</v>
      </c>
      <c r="BW18" s="53">
        <v>11</v>
      </c>
      <c r="BX18" s="53">
        <v>16</v>
      </c>
      <c r="BY18" s="53">
        <v>10</v>
      </c>
      <c r="BZ18" s="53">
        <v>14</v>
      </c>
      <c r="CA18" s="53">
        <v>13</v>
      </c>
      <c r="CB18" s="53">
        <v>15</v>
      </c>
      <c r="CC18" s="53">
        <v>18</v>
      </c>
      <c r="CD18" s="53">
        <v>15</v>
      </c>
      <c r="CE18" s="79">
        <f t="shared" si="37"/>
        <v>8</v>
      </c>
      <c r="CF18" s="79">
        <f t="shared" si="38"/>
        <v>10</v>
      </c>
      <c r="CG18" s="78">
        <f t="shared" si="39"/>
        <v>12</v>
      </c>
      <c r="CH18" s="6">
        <f t="shared" si="40"/>
        <v>157</v>
      </c>
      <c r="CI18" s="36"/>
      <c r="CJ18" s="6">
        <f t="shared" si="41"/>
        <v>66</v>
      </c>
      <c r="CK18" s="6">
        <f t="shared" si="42"/>
        <v>66</v>
      </c>
      <c r="CL18" s="6">
        <f t="shared" si="43"/>
        <v>66</v>
      </c>
      <c r="CM18" s="6">
        <f t="shared" si="44"/>
        <v>79</v>
      </c>
      <c r="CO18" s="6">
        <f t="shared" si="45"/>
        <v>65</v>
      </c>
      <c r="CP18" s="6">
        <f t="shared" si="46"/>
        <v>65</v>
      </c>
      <c r="CQ18" s="6">
        <f t="shared" si="47"/>
        <v>65</v>
      </c>
      <c r="CR18" s="6">
        <f t="shared" si="48"/>
        <v>78</v>
      </c>
      <c r="CU18" s="55"/>
      <c r="CV18" s="81" t="s">
        <v>33</v>
      </c>
      <c r="CW18" s="6">
        <f t="shared" si="49"/>
        <v>130.16666666666666</v>
      </c>
      <c r="CX18" s="6">
        <f t="shared" si="50"/>
        <v>126</v>
      </c>
      <c r="CY18" s="6">
        <f t="shared" si="51"/>
        <v>131</v>
      </c>
      <c r="CZ18" s="6">
        <f t="shared" si="52"/>
        <v>131</v>
      </c>
      <c r="DA18" s="6">
        <f t="shared" si="53"/>
        <v>131</v>
      </c>
      <c r="DB18" s="6">
        <f t="shared" si="54"/>
        <v>157</v>
      </c>
      <c r="DD18" s="6">
        <f t="shared" ref="DD18:DD27" si="59">DA18-CY18</f>
        <v>0</v>
      </c>
      <c r="DE18" s="6">
        <f t="shared" si="55"/>
        <v>0</v>
      </c>
      <c r="DF18" s="6">
        <f t="shared" si="56"/>
        <v>26</v>
      </c>
      <c r="DG18" s="6">
        <f t="shared" ref="DG18:DG29" si="60">DB18-DA18</f>
        <v>26</v>
      </c>
    </row>
    <row r="19" spans="2:111" outlineLevel="1" x14ac:dyDescent="0.25">
      <c r="B19" s="55"/>
      <c r="C19" s="81" t="s">
        <v>32</v>
      </c>
      <c r="D19" s="53">
        <v>63</v>
      </c>
      <c r="E19" s="53">
        <v>62</v>
      </c>
      <c r="F19" s="53">
        <v>63</v>
      </c>
      <c r="G19" s="53">
        <v>62</v>
      </c>
      <c r="H19" s="53">
        <v>63</v>
      </c>
      <c r="I19" s="53">
        <v>62</v>
      </c>
      <c r="J19" s="53">
        <v>63</v>
      </c>
      <c r="K19" s="53">
        <v>62</v>
      </c>
      <c r="L19" s="53">
        <v>63</v>
      </c>
      <c r="M19" s="53">
        <v>62</v>
      </c>
      <c r="N19" s="53">
        <v>62</v>
      </c>
      <c r="O19" s="53">
        <v>63</v>
      </c>
      <c r="P19" s="53">
        <f t="shared" si="57"/>
        <v>750</v>
      </c>
      <c r="R19" s="176">
        <v>60</v>
      </c>
      <c r="S19" s="177">
        <v>63</v>
      </c>
      <c r="T19" s="177">
        <v>63</v>
      </c>
      <c r="U19" s="177">
        <v>64</v>
      </c>
      <c r="V19" s="177">
        <v>67</v>
      </c>
      <c r="W19" s="177">
        <v>65</v>
      </c>
      <c r="X19" s="177">
        <v>70</v>
      </c>
      <c r="Y19" s="177">
        <v>61</v>
      </c>
      <c r="Z19" s="177">
        <v>56</v>
      </c>
      <c r="AA19" s="177">
        <v>63</v>
      </c>
      <c r="AB19" s="177">
        <v>58</v>
      </c>
      <c r="AC19" s="178">
        <v>60</v>
      </c>
      <c r="AD19" s="8">
        <f t="shared" si="36"/>
        <v>750</v>
      </c>
      <c r="AF19" s="53">
        <v>61</v>
      </c>
      <c r="AG19" s="53">
        <v>64</v>
      </c>
      <c r="AH19" s="53">
        <v>62</v>
      </c>
      <c r="AI19" s="53">
        <v>63</v>
      </c>
      <c r="AJ19" s="53">
        <v>64</v>
      </c>
      <c r="AK19" s="53">
        <v>62</v>
      </c>
      <c r="AL19" s="53">
        <v>63</v>
      </c>
      <c r="AM19" s="53">
        <v>62</v>
      </c>
      <c r="AN19" s="53">
        <v>64</v>
      </c>
      <c r="AO19" s="53">
        <v>64</v>
      </c>
      <c r="AP19" s="53">
        <v>57</v>
      </c>
      <c r="AQ19" s="80">
        <v>64</v>
      </c>
      <c r="AR19" s="6">
        <v>750</v>
      </c>
      <c r="AT19" s="8">
        <v>61</v>
      </c>
      <c r="AU19" s="53">
        <v>64</v>
      </c>
      <c r="AV19" s="53">
        <v>62</v>
      </c>
      <c r="AW19" s="53">
        <v>63</v>
      </c>
      <c r="AX19" s="53">
        <v>64</v>
      </c>
      <c r="AY19" s="53">
        <v>62</v>
      </c>
      <c r="AZ19" s="53">
        <v>63</v>
      </c>
      <c r="BA19" s="53">
        <v>62</v>
      </c>
      <c r="BB19" s="53">
        <v>64</v>
      </c>
      <c r="BC19" s="53">
        <v>64</v>
      </c>
      <c r="BD19" s="53">
        <v>57</v>
      </c>
      <c r="BE19" s="80">
        <v>64</v>
      </c>
      <c r="BF19" s="8">
        <v>750</v>
      </c>
      <c r="BG19" s="36"/>
      <c r="BH19" s="8">
        <v>61</v>
      </c>
      <c r="BI19" s="53">
        <v>64</v>
      </c>
      <c r="BJ19" s="53">
        <v>62</v>
      </c>
      <c r="BK19" s="53">
        <v>63</v>
      </c>
      <c r="BL19" s="53">
        <v>64</v>
      </c>
      <c r="BM19" s="53">
        <v>62</v>
      </c>
      <c r="BN19" s="53">
        <v>63</v>
      </c>
      <c r="BO19" s="53">
        <v>62</v>
      </c>
      <c r="BP19" s="53">
        <v>64</v>
      </c>
      <c r="BQ19" s="53">
        <v>64</v>
      </c>
      <c r="BR19" s="53">
        <v>57</v>
      </c>
      <c r="BS19" s="80">
        <v>64</v>
      </c>
      <c r="BT19" s="6">
        <f t="shared" si="58"/>
        <v>750</v>
      </c>
      <c r="BU19" s="36"/>
      <c r="BV19" s="8">
        <v>77</v>
      </c>
      <c r="BW19" s="53">
        <v>63</v>
      </c>
      <c r="BX19" s="53">
        <v>56</v>
      </c>
      <c r="BY19" s="53">
        <v>64</v>
      </c>
      <c r="BZ19" s="53">
        <v>63</v>
      </c>
      <c r="CA19" s="53">
        <v>62</v>
      </c>
      <c r="CB19" s="53">
        <v>49</v>
      </c>
      <c r="CC19" s="53">
        <v>56</v>
      </c>
      <c r="CD19" s="53">
        <v>63</v>
      </c>
      <c r="CE19" s="79">
        <f t="shared" si="37"/>
        <v>64</v>
      </c>
      <c r="CF19" s="79">
        <f t="shared" si="38"/>
        <v>57</v>
      </c>
      <c r="CG19" s="78">
        <f t="shared" si="39"/>
        <v>64</v>
      </c>
      <c r="CH19" s="6">
        <f t="shared" si="40"/>
        <v>738</v>
      </c>
      <c r="CI19" s="36"/>
      <c r="CJ19" s="6">
        <f t="shared" si="41"/>
        <v>376</v>
      </c>
      <c r="CK19" s="6">
        <f t="shared" si="42"/>
        <v>376</v>
      </c>
      <c r="CL19" s="6">
        <f t="shared" si="43"/>
        <v>376</v>
      </c>
      <c r="CM19" s="6">
        <f t="shared" si="44"/>
        <v>385</v>
      </c>
      <c r="CO19" s="6">
        <f t="shared" si="45"/>
        <v>374</v>
      </c>
      <c r="CP19" s="6">
        <f t="shared" si="46"/>
        <v>374</v>
      </c>
      <c r="CQ19" s="6">
        <f t="shared" si="47"/>
        <v>374</v>
      </c>
      <c r="CR19" s="6">
        <f t="shared" si="48"/>
        <v>353</v>
      </c>
      <c r="CU19" s="55"/>
      <c r="CV19" s="81" t="s">
        <v>32</v>
      </c>
      <c r="CW19" s="6">
        <f t="shared" si="49"/>
        <v>750</v>
      </c>
      <c r="CX19" s="6">
        <f t="shared" si="50"/>
        <v>750</v>
      </c>
      <c r="CY19" s="6">
        <f t="shared" si="51"/>
        <v>750</v>
      </c>
      <c r="CZ19" s="6">
        <f t="shared" si="52"/>
        <v>750</v>
      </c>
      <c r="DA19" s="6">
        <f t="shared" si="53"/>
        <v>750</v>
      </c>
      <c r="DB19" s="6">
        <f t="shared" si="54"/>
        <v>738</v>
      </c>
      <c r="DD19" s="6">
        <f t="shared" si="59"/>
        <v>0</v>
      </c>
      <c r="DE19" s="6">
        <f t="shared" si="55"/>
        <v>0</v>
      </c>
      <c r="DF19" s="6">
        <f t="shared" si="56"/>
        <v>-12</v>
      </c>
      <c r="DG19" s="6">
        <f t="shared" si="60"/>
        <v>-12</v>
      </c>
    </row>
    <row r="20" spans="2:111" outlineLevel="1" x14ac:dyDescent="0.25">
      <c r="B20" s="55"/>
      <c r="C20" s="81" t="s">
        <v>31</v>
      </c>
      <c r="D20" s="139">
        <v>35.833333333333336</v>
      </c>
      <c r="E20" s="139">
        <v>35.833333333333336</v>
      </c>
      <c r="F20" s="139">
        <v>35.833333333333336</v>
      </c>
      <c r="G20" s="139">
        <v>35.833333333333336</v>
      </c>
      <c r="H20" s="139">
        <v>35.833333333333336</v>
      </c>
      <c r="I20" s="139">
        <v>35.833333333333336</v>
      </c>
      <c r="J20" s="139">
        <v>35.833333333333336</v>
      </c>
      <c r="K20" s="139">
        <v>35.833333333333336</v>
      </c>
      <c r="L20" s="139">
        <v>35.833333333333336</v>
      </c>
      <c r="M20" s="139">
        <v>35.833333333333336</v>
      </c>
      <c r="N20" s="139">
        <v>35.833333333333336</v>
      </c>
      <c r="O20" s="139">
        <v>35.833333333333336</v>
      </c>
      <c r="P20" s="53">
        <f t="shared" si="57"/>
        <v>429.99999999999994</v>
      </c>
      <c r="R20" s="147">
        <v>44</v>
      </c>
      <c r="S20" s="139">
        <v>44</v>
      </c>
      <c r="T20" s="139">
        <v>53</v>
      </c>
      <c r="U20" s="139">
        <v>49</v>
      </c>
      <c r="V20" s="139">
        <v>69</v>
      </c>
      <c r="W20" s="139">
        <v>57</v>
      </c>
      <c r="X20" s="139">
        <v>71</v>
      </c>
      <c r="Y20" s="139">
        <v>71</v>
      </c>
      <c r="Z20" s="139">
        <v>32</v>
      </c>
      <c r="AA20" s="139">
        <v>43</v>
      </c>
      <c r="AB20" s="139">
        <v>44</v>
      </c>
      <c r="AC20" s="141">
        <v>27</v>
      </c>
      <c r="AD20" s="8">
        <f t="shared" si="36"/>
        <v>604</v>
      </c>
      <c r="AF20" s="53">
        <v>49</v>
      </c>
      <c r="AG20" s="53">
        <v>50</v>
      </c>
      <c r="AH20" s="53">
        <v>53</v>
      </c>
      <c r="AI20" s="53">
        <v>55</v>
      </c>
      <c r="AJ20" s="53">
        <v>54</v>
      </c>
      <c r="AK20" s="53">
        <v>52</v>
      </c>
      <c r="AL20" s="53">
        <v>52</v>
      </c>
      <c r="AM20" s="53">
        <v>54</v>
      </c>
      <c r="AN20" s="53">
        <v>52</v>
      </c>
      <c r="AO20" s="53">
        <v>48</v>
      </c>
      <c r="AP20" s="53">
        <v>50</v>
      </c>
      <c r="AQ20" s="80">
        <v>56</v>
      </c>
      <c r="AR20" s="6">
        <v>625</v>
      </c>
      <c r="AT20" s="8">
        <v>49</v>
      </c>
      <c r="AU20" s="53">
        <v>50</v>
      </c>
      <c r="AV20" s="53">
        <v>53</v>
      </c>
      <c r="AW20" s="53">
        <v>55</v>
      </c>
      <c r="AX20" s="53">
        <v>54</v>
      </c>
      <c r="AY20" s="53">
        <v>52</v>
      </c>
      <c r="AZ20" s="53">
        <v>52</v>
      </c>
      <c r="BA20" s="53">
        <v>54</v>
      </c>
      <c r="BB20" s="53">
        <v>52</v>
      </c>
      <c r="BC20" s="53">
        <v>48</v>
      </c>
      <c r="BD20" s="53">
        <v>50</v>
      </c>
      <c r="BE20" s="80">
        <v>56</v>
      </c>
      <c r="BF20" s="8">
        <v>625</v>
      </c>
      <c r="BG20" s="36"/>
      <c r="BH20" s="8">
        <v>46</v>
      </c>
      <c r="BI20" s="53">
        <v>52</v>
      </c>
      <c r="BJ20" s="53">
        <v>55</v>
      </c>
      <c r="BK20" s="53">
        <v>52</v>
      </c>
      <c r="BL20" s="53">
        <v>60</v>
      </c>
      <c r="BM20" s="53">
        <v>56</v>
      </c>
      <c r="BN20" s="53">
        <v>57</v>
      </c>
      <c r="BO20" s="53">
        <v>58</v>
      </c>
      <c r="BP20" s="53">
        <v>55</v>
      </c>
      <c r="BQ20" s="53">
        <v>53</v>
      </c>
      <c r="BR20" s="53">
        <v>52</v>
      </c>
      <c r="BS20" s="80">
        <v>63</v>
      </c>
      <c r="BT20" s="6">
        <f t="shared" si="58"/>
        <v>659</v>
      </c>
      <c r="BU20" s="36"/>
      <c r="BV20" s="8">
        <v>52</v>
      </c>
      <c r="BW20" s="53">
        <v>55</v>
      </c>
      <c r="BX20" s="53">
        <v>49</v>
      </c>
      <c r="BY20" s="53">
        <v>45</v>
      </c>
      <c r="BZ20" s="53">
        <v>58</v>
      </c>
      <c r="CA20" s="53">
        <v>47</v>
      </c>
      <c r="CB20" s="53">
        <v>59</v>
      </c>
      <c r="CC20" s="53">
        <v>52</v>
      </c>
      <c r="CD20" s="53">
        <v>50</v>
      </c>
      <c r="CE20" s="79">
        <f t="shared" si="37"/>
        <v>48</v>
      </c>
      <c r="CF20" s="79">
        <f t="shared" si="38"/>
        <v>50</v>
      </c>
      <c r="CG20" s="78">
        <f t="shared" si="39"/>
        <v>56</v>
      </c>
      <c r="CH20" s="6">
        <f t="shared" si="40"/>
        <v>621</v>
      </c>
      <c r="CI20" s="36"/>
      <c r="CJ20" s="6">
        <f t="shared" si="41"/>
        <v>313</v>
      </c>
      <c r="CK20" s="6">
        <f t="shared" si="42"/>
        <v>313</v>
      </c>
      <c r="CL20" s="6">
        <f t="shared" si="43"/>
        <v>321</v>
      </c>
      <c r="CM20" s="6">
        <f t="shared" si="44"/>
        <v>306</v>
      </c>
      <c r="CO20" s="6">
        <f t="shared" si="45"/>
        <v>312</v>
      </c>
      <c r="CP20" s="6">
        <f t="shared" si="46"/>
        <v>312</v>
      </c>
      <c r="CQ20" s="6">
        <f t="shared" si="47"/>
        <v>338</v>
      </c>
      <c r="CR20" s="6">
        <f t="shared" si="48"/>
        <v>315</v>
      </c>
      <c r="CU20" s="55"/>
      <c r="CV20" s="81" t="s">
        <v>31</v>
      </c>
      <c r="CW20" s="6">
        <f t="shared" si="49"/>
        <v>429.99999999999994</v>
      </c>
      <c r="CX20" s="6">
        <f t="shared" si="50"/>
        <v>604</v>
      </c>
      <c r="CY20" s="6">
        <f t="shared" si="51"/>
        <v>625</v>
      </c>
      <c r="CZ20" s="6">
        <f t="shared" si="52"/>
        <v>625</v>
      </c>
      <c r="DA20" s="6">
        <f t="shared" si="53"/>
        <v>659</v>
      </c>
      <c r="DB20" s="6">
        <f t="shared" si="54"/>
        <v>621</v>
      </c>
      <c r="DD20" s="6">
        <f t="shared" si="59"/>
        <v>34</v>
      </c>
      <c r="DE20" s="6">
        <f t="shared" si="55"/>
        <v>34</v>
      </c>
      <c r="DF20" s="6">
        <f t="shared" si="56"/>
        <v>-4</v>
      </c>
      <c r="DG20" s="6">
        <f t="shared" si="60"/>
        <v>-38</v>
      </c>
    </row>
    <row r="21" spans="2:111" ht="15.75" outlineLevel="1" thickBot="1" x14ac:dyDescent="0.3">
      <c r="B21" s="77"/>
      <c r="C21" s="76" t="s">
        <v>30</v>
      </c>
      <c r="D21" s="73">
        <v>31</v>
      </c>
      <c r="E21" s="73">
        <v>31</v>
      </c>
      <c r="F21" s="73">
        <v>31</v>
      </c>
      <c r="G21" s="73">
        <v>31</v>
      </c>
      <c r="H21" s="73">
        <v>31</v>
      </c>
      <c r="I21" s="73">
        <v>31</v>
      </c>
      <c r="J21" s="73">
        <v>31</v>
      </c>
      <c r="K21" s="73">
        <v>31</v>
      </c>
      <c r="L21" s="73">
        <v>31</v>
      </c>
      <c r="M21" s="73">
        <v>31</v>
      </c>
      <c r="N21" s="73">
        <v>31</v>
      </c>
      <c r="O21" s="73">
        <v>31</v>
      </c>
      <c r="P21" s="73">
        <f t="shared" si="57"/>
        <v>372</v>
      </c>
      <c r="R21" s="74">
        <v>37</v>
      </c>
      <c r="S21" s="73">
        <v>46</v>
      </c>
      <c r="T21" s="73">
        <v>37</v>
      </c>
      <c r="U21" s="73">
        <v>36</v>
      </c>
      <c r="V21" s="73">
        <v>40</v>
      </c>
      <c r="W21" s="73">
        <v>33</v>
      </c>
      <c r="X21" s="73">
        <v>41</v>
      </c>
      <c r="Y21" s="73">
        <v>43</v>
      </c>
      <c r="Z21" s="73">
        <v>30</v>
      </c>
      <c r="AA21" s="73">
        <v>36</v>
      </c>
      <c r="AB21" s="73">
        <v>30</v>
      </c>
      <c r="AC21" s="75">
        <v>33</v>
      </c>
      <c r="AD21" s="74">
        <f t="shared" si="36"/>
        <v>442</v>
      </c>
      <c r="AF21" s="73">
        <v>37</v>
      </c>
      <c r="AG21" s="73">
        <v>30</v>
      </c>
      <c r="AH21" s="73">
        <v>37</v>
      </c>
      <c r="AI21" s="73">
        <v>38</v>
      </c>
      <c r="AJ21" s="73">
        <v>34</v>
      </c>
      <c r="AK21" s="73">
        <v>37</v>
      </c>
      <c r="AL21" s="73">
        <v>34</v>
      </c>
      <c r="AM21" s="73">
        <v>37</v>
      </c>
      <c r="AN21" s="73">
        <v>35</v>
      </c>
      <c r="AO21" s="73">
        <v>28</v>
      </c>
      <c r="AP21" s="73">
        <v>34</v>
      </c>
      <c r="AQ21" s="75">
        <v>36</v>
      </c>
      <c r="AR21" s="70">
        <v>417</v>
      </c>
      <c r="AT21" s="74">
        <v>37</v>
      </c>
      <c r="AU21" s="73">
        <v>30</v>
      </c>
      <c r="AV21" s="73">
        <v>37</v>
      </c>
      <c r="AW21" s="73">
        <v>38</v>
      </c>
      <c r="AX21" s="73">
        <v>34</v>
      </c>
      <c r="AY21" s="73">
        <v>37</v>
      </c>
      <c r="AZ21" s="73">
        <v>34</v>
      </c>
      <c r="BA21" s="73">
        <v>37</v>
      </c>
      <c r="BB21" s="73">
        <v>35</v>
      </c>
      <c r="BC21" s="73">
        <v>28</v>
      </c>
      <c r="BD21" s="73">
        <v>34</v>
      </c>
      <c r="BE21" s="75">
        <v>36</v>
      </c>
      <c r="BF21" s="74">
        <v>417</v>
      </c>
      <c r="BG21" s="36"/>
      <c r="BH21" s="74">
        <v>34</v>
      </c>
      <c r="BI21" s="73">
        <v>37</v>
      </c>
      <c r="BJ21" s="73">
        <v>31</v>
      </c>
      <c r="BK21" s="73">
        <v>38</v>
      </c>
      <c r="BL21" s="73">
        <v>33</v>
      </c>
      <c r="BM21" s="73">
        <v>38</v>
      </c>
      <c r="BN21" s="73">
        <v>34</v>
      </c>
      <c r="BO21" s="73">
        <v>34</v>
      </c>
      <c r="BP21" s="73">
        <v>35</v>
      </c>
      <c r="BQ21" s="73">
        <v>30</v>
      </c>
      <c r="BR21" s="73">
        <v>31</v>
      </c>
      <c r="BS21" s="75">
        <v>41</v>
      </c>
      <c r="BT21" s="70">
        <f t="shared" si="58"/>
        <v>416</v>
      </c>
      <c r="BU21" s="36"/>
      <c r="BV21" s="74">
        <v>36</v>
      </c>
      <c r="BW21" s="73">
        <v>31</v>
      </c>
      <c r="BX21" s="73">
        <v>42</v>
      </c>
      <c r="BY21" s="73">
        <v>36</v>
      </c>
      <c r="BZ21" s="73">
        <v>35</v>
      </c>
      <c r="CA21" s="73">
        <v>39</v>
      </c>
      <c r="CB21" s="73">
        <v>39</v>
      </c>
      <c r="CC21" s="73">
        <v>36</v>
      </c>
      <c r="CD21" s="73">
        <v>32</v>
      </c>
      <c r="CE21" s="72">
        <f t="shared" si="37"/>
        <v>28</v>
      </c>
      <c r="CF21" s="72">
        <f t="shared" si="38"/>
        <v>34</v>
      </c>
      <c r="CG21" s="71">
        <f t="shared" si="39"/>
        <v>36</v>
      </c>
      <c r="CH21" s="70">
        <f t="shared" si="40"/>
        <v>424</v>
      </c>
      <c r="CI21" s="36"/>
      <c r="CJ21" s="70">
        <f t="shared" si="41"/>
        <v>213</v>
      </c>
      <c r="CK21" s="70">
        <f t="shared" si="42"/>
        <v>213</v>
      </c>
      <c r="CL21" s="70">
        <f t="shared" si="43"/>
        <v>211</v>
      </c>
      <c r="CM21" s="70">
        <f t="shared" si="44"/>
        <v>219</v>
      </c>
      <c r="CO21" s="70">
        <f t="shared" si="45"/>
        <v>204</v>
      </c>
      <c r="CP21" s="70">
        <f t="shared" si="46"/>
        <v>204</v>
      </c>
      <c r="CQ21" s="70">
        <f t="shared" si="47"/>
        <v>205</v>
      </c>
      <c r="CR21" s="70">
        <f t="shared" si="48"/>
        <v>205</v>
      </c>
      <c r="CU21" s="77"/>
      <c r="CV21" s="76" t="s">
        <v>30</v>
      </c>
      <c r="CW21" s="70">
        <f t="shared" si="49"/>
        <v>372</v>
      </c>
      <c r="CX21" s="70">
        <f t="shared" si="50"/>
        <v>442</v>
      </c>
      <c r="CY21" s="70">
        <f t="shared" si="51"/>
        <v>417</v>
      </c>
      <c r="CZ21" s="70">
        <f t="shared" si="52"/>
        <v>417</v>
      </c>
      <c r="DA21" s="70">
        <f t="shared" si="53"/>
        <v>416</v>
      </c>
      <c r="DB21" s="70">
        <f t="shared" si="54"/>
        <v>424</v>
      </c>
      <c r="DD21" s="70">
        <f t="shared" si="59"/>
        <v>-1</v>
      </c>
      <c r="DE21" s="70">
        <f t="shared" si="55"/>
        <v>-1</v>
      </c>
      <c r="DF21" s="70">
        <f t="shared" si="56"/>
        <v>7</v>
      </c>
      <c r="DG21" s="70">
        <f t="shared" si="60"/>
        <v>8</v>
      </c>
    </row>
    <row r="22" spans="2:111" ht="15.75" outlineLevel="1" thickBot="1" x14ac:dyDescent="0.3">
      <c r="B22" s="69" t="s">
        <v>29</v>
      </c>
      <c r="C22" s="68" t="s">
        <v>27</v>
      </c>
      <c r="D22" s="65">
        <v>97</v>
      </c>
      <c r="E22" s="65">
        <v>97</v>
      </c>
      <c r="F22" s="65">
        <v>97</v>
      </c>
      <c r="G22" s="65">
        <v>97</v>
      </c>
      <c r="H22" s="65">
        <v>97</v>
      </c>
      <c r="I22" s="65">
        <v>97</v>
      </c>
      <c r="J22" s="65">
        <v>97</v>
      </c>
      <c r="K22" s="65">
        <v>97</v>
      </c>
      <c r="L22" s="65">
        <v>97</v>
      </c>
      <c r="M22" s="65">
        <v>97</v>
      </c>
      <c r="N22" s="65">
        <v>97</v>
      </c>
      <c r="O22" s="65">
        <v>97</v>
      </c>
      <c r="P22" s="65">
        <f t="shared" si="57"/>
        <v>1164</v>
      </c>
      <c r="R22" s="66">
        <v>120</v>
      </c>
      <c r="S22" s="65">
        <v>115</v>
      </c>
      <c r="T22" s="65">
        <v>105</v>
      </c>
      <c r="U22" s="65">
        <v>115</v>
      </c>
      <c r="V22" s="65">
        <v>121</v>
      </c>
      <c r="W22" s="65">
        <v>109</v>
      </c>
      <c r="X22" s="65">
        <v>111</v>
      </c>
      <c r="Y22" s="65">
        <v>119</v>
      </c>
      <c r="Z22" s="65">
        <v>101</v>
      </c>
      <c r="AA22" s="65">
        <v>119</v>
      </c>
      <c r="AB22" s="65">
        <v>101</v>
      </c>
      <c r="AC22" s="67">
        <v>96</v>
      </c>
      <c r="AD22" s="66">
        <f t="shared" si="36"/>
        <v>1332</v>
      </c>
      <c r="AF22" s="65">
        <v>95</v>
      </c>
      <c r="AG22" s="65">
        <v>95</v>
      </c>
      <c r="AH22" s="65">
        <v>108</v>
      </c>
      <c r="AI22" s="65">
        <v>108</v>
      </c>
      <c r="AJ22" s="65">
        <v>109</v>
      </c>
      <c r="AK22" s="65">
        <v>105</v>
      </c>
      <c r="AL22" s="65">
        <v>106</v>
      </c>
      <c r="AM22" s="65">
        <v>111</v>
      </c>
      <c r="AN22" s="65">
        <v>100</v>
      </c>
      <c r="AO22" s="65">
        <v>94</v>
      </c>
      <c r="AP22" s="65">
        <v>101</v>
      </c>
      <c r="AQ22" s="67">
        <v>117</v>
      </c>
      <c r="AR22" s="62">
        <v>1249</v>
      </c>
      <c r="AT22" s="66">
        <v>95</v>
      </c>
      <c r="AU22" s="65">
        <v>95</v>
      </c>
      <c r="AV22" s="65">
        <v>108</v>
      </c>
      <c r="AW22" s="65">
        <v>108</v>
      </c>
      <c r="AX22" s="65">
        <v>109</v>
      </c>
      <c r="AY22" s="65">
        <v>105</v>
      </c>
      <c r="AZ22" s="65">
        <v>80</v>
      </c>
      <c r="BA22" s="65">
        <v>83</v>
      </c>
      <c r="BB22" s="65">
        <v>76</v>
      </c>
      <c r="BC22" s="65">
        <v>70</v>
      </c>
      <c r="BD22" s="65">
        <v>75</v>
      </c>
      <c r="BE22" s="67">
        <v>85</v>
      </c>
      <c r="BF22" s="66">
        <v>1089</v>
      </c>
      <c r="BG22" s="36"/>
      <c r="BH22" s="66">
        <v>79</v>
      </c>
      <c r="BI22" s="65">
        <v>82</v>
      </c>
      <c r="BJ22" s="65">
        <v>91</v>
      </c>
      <c r="BK22" s="65">
        <v>89</v>
      </c>
      <c r="BL22" s="65">
        <v>89</v>
      </c>
      <c r="BM22" s="65">
        <v>85</v>
      </c>
      <c r="BN22" s="65">
        <v>85</v>
      </c>
      <c r="BO22" s="65">
        <v>89</v>
      </c>
      <c r="BP22" s="65">
        <v>85</v>
      </c>
      <c r="BQ22" s="65">
        <v>77</v>
      </c>
      <c r="BR22" s="65">
        <v>81</v>
      </c>
      <c r="BS22" s="67">
        <v>93</v>
      </c>
      <c r="BT22" s="62">
        <f t="shared" si="58"/>
        <v>1025</v>
      </c>
      <c r="BU22" s="36"/>
      <c r="BV22" s="66">
        <v>101</v>
      </c>
      <c r="BW22" s="65">
        <v>103</v>
      </c>
      <c r="BX22" s="65">
        <v>112</v>
      </c>
      <c r="BY22" s="65">
        <v>101</v>
      </c>
      <c r="BZ22" s="65">
        <v>93</v>
      </c>
      <c r="CA22" s="65">
        <v>90</v>
      </c>
      <c r="CB22" s="65">
        <v>78</v>
      </c>
      <c r="CC22" s="65">
        <v>94</v>
      </c>
      <c r="CD22" s="65">
        <v>88</v>
      </c>
      <c r="CE22" s="64">
        <f t="shared" si="37"/>
        <v>70</v>
      </c>
      <c r="CF22" s="64">
        <f t="shared" si="38"/>
        <v>75</v>
      </c>
      <c r="CG22" s="63">
        <f t="shared" si="39"/>
        <v>85</v>
      </c>
      <c r="CH22" s="62">
        <f t="shared" si="40"/>
        <v>1090</v>
      </c>
      <c r="CI22" s="36"/>
      <c r="CJ22" s="62">
        <f t="shared" si="41"/>
        <v>620</v>
      </c>
      <c r="CK22" s="62">
        <f t="shared" si="42"/>
        <v>620</v>
      </c>
      <c r="CL22" s="62">
        <f t="shared" si="43"/>
        <v>515</v>
      </c>
      <c r="CM22" s="62">
        <f t="shared" si="44"/>
        <v>600</v>
      </c>
      <c r="CO22" s="62">
        <f t="shared" si="45"/>
        <v>629</v>
      </c>
      <c r="CP22" s="62">
        <f t="shared" si="46"/>
        <v>469</v>
      </c>
      <c r="CQ22" s="62">
        <f t="shared" si="47"/>
        <v>510</v>
      </c>
      <c r="CR22" s="62">
        <f t="shared" si="48"/>
        <v>490</v>
      </c>
      <c r="CU22" s="69" t="s">
        <v>29</v>
      </c>
      <c r="CV22" s="68" t="s">
        <v>27</v>
      </c>
      <c r="CW22" s="62">
        <f t="shared" si="49"/>
        <v>1164</v>
      </c>
      <c r="CX22" s="62">
        <f t="shared" si="50"/>
        <v>1332</v>
      </c>
      <c r="CY22" s="62">
        <f t="shared" si="51"/>
        <v>1249</v>
      </c>
      <c r="CZ22" s="62">
        <f t="shared" si="52"/>
        <v>1089</v>
      </c>
      <c r="DA22" s="62">
        <f t="shared" si="53"/>
        <v>1025</v>
      </c>
      <c r="DB22" s="62">
        <f t="shared" si="54"/>
        <v>1090</v>
      </c>
      <c r="DD22" s="62">
        <f t="shared" si="59"/>
        <v>-224</v>
      </c>
      <c r="DE22" s="62">
        <f t="shared" si="55"/>
        <v>-64</v>
      </c>
      <c r="DF22" s="62">
        <f t="shared" si="56"/>
        <v>1</v>
      </c>
      <c r="DG22" s="62">
        <f t="shared" si="60"/>
        <v>65</v>
      </c>
    </row>
    <row r="23" spans="2:111" ht="15.75" outlineLevel="1" thickBot="1" x14ac:dyDescent="0.3">
      <c r="B23" s="69" t="s">
        <v>28</v>
      </c>
      <c r="C23" s="68" t="s">
        <v>27</v>
      </c>
      <c r="D23" s="140">
        <v>96.416666666666671</v>
      </c>
      <c r="E23" s="140">
        <v>96.416666666666671</v>
      </c>
      <c r="F23" s="140">
        <v>96.416666666666671</v>
      </c>
      <c r="G23" s="140">
        <v>96.416666666666671</v>
      </c>
      <c r="H23" s="140">
        <v>96.416666666666671</v>
      </c>
      <c r="I23" s="140">
        <v>96.416666666666671</v>
      </c>
      <c r="J23" s="140">
        <v>96.416666666666671</v>
      </c>
      <c r="K23" s="140">
        <v>96.416666666666671</v>
      </c>
      <c r="L23" s="140">
        <v>96.416666666666671</v>
      </c>
      <c r="M23" s="140">
        <v>96.416666666666671</v>
      </c>
      <c r="N23" s="140">
        <v>96.416666666666671</v>
      </c>
      <c r="O23" s="140">
        <v>96.416666666666671</v>
      </c>
      <c r="P23" s="65">
        <f t="shared" si="57"/>
        <v>1157</v>
      </c>
      <c r="R23" s="148">
        <v>119</v>
      </c>
      <c r="S23" s="140">
        <v>111</v>
      </c>
      <c r="T23" s="140">
        <v>114</v>
      </c>
      <c r="U23" s="140">
        <v>128</v>
      </c>
      <c r="V23" s="140">
        <v>123</v>
      </c>
      <c r="W23" s="140">
        <v>112</v>
      </c>
      <c r="X23" s="140">
        <v>112</v>
      </c>
      <c r="Y23" s="140">
        <v>106</v>
      </c>
      <c r="Z23" s="140">
        <v>103</v>
      </c>
      <c r="AA23" s="140">
        <v>100</v>
      </c>
      <c r="AB23" s="140">
        <v>104</v>
      </c>
      <c r="AC23" s="160">
        <v>104</v>
      </c>
      <c r="AD23" s="66">
        <f t="shared" si="36"/>
        <v>1336</v>
      </c>
      <c r="AF23" s="65">
        <v>95</v>
      </c>
      <c r="AG23" s="65">
        <v>95</v>
      </c>
      <c r="AH23" s="65">
        <v>105</v>
      </c>
      <c r="AI23" s="65">
        <v>105</v>
      </c>
      <c r="AJ23" s="65">
        <v>105</v>
      </c>
      <c r="AK23" s="65">
        <v>100</v>
      </c>
      <c r="AL23" s="65">
        <v>100</v>
      </c>
      <c r="AM23" s="65">
        <v>105</v>
      </c>
      <c r="AN23" s="65">
        <v>100</v>
      </c>
      <c r="AO23" s="65">
        <v>90</v>
      </c>
      <c r="AP23" s="65">
        <v>95</v>
      </c>
      <c r="AQ23" s="67">
        <v>110</v>
      </c>
      <c r="AR23" s="62">
        <v>1205</v>
      </c>
      <c r="AT23" s="66">
        <v>95</v>
      </c>
      <c r="AU23" s="65">
        <v>95</v>
      </c>
      <c r="AV23" s="65">
        <v>105</v>
      </c>
      <c r="AW23" s="65">
        <v>105</v>
      </c>
      <c r="AX23" s="65">
        <v>105</v>
      </c>
      <c r="AY23" s="65">
        <v>100</v>
      </c>
      <c r="AZ23" s="65">
        <v>96</v>
      </c>
      <c r="BA23" s="65">
        <v>103</v>
      </c>
      <c r="BB23" s="65">
        <v>100</v>
      </c>
      <c r="BC23" s="65">
        <v>90</v>
      </c>
      <c r="BD23" s="65">
        <v>95</v>
      </c>
      <c r="BE23" s="67">
        <v>110</v>
      </c>
      <c r="BF23" s="66">
        <v>1199</v>
      </c>
      <c r="BG23" s="36"/>
      <c r="BH23" s="66">
        <v>95</v>
      </c>
      <c r="BI23" s="65">
        <v>95</v>
      </c>
      <c r="BJ23" s="65">
        <v>100</v>
      </c>
      <c r="BK23" s="65">
        <v>105</v>
      </c>
      <c r="BL23" s="65">
        <v>105</v>
      </c>
      <c r="BM23" s="65">
        <v>100</v>
      </c>
      <c r="BN23" s="65">
        <v>100</v>
      </c>
      <c r="BO23" s="65">
        <v>105</v>
      </c>
      <c r="BP23" s="65">
        <v>100</v>
      </c>
      <c r="BQ23" s="65">
        <v>90</v>
      </c>
      <c r="BR23" s="65">
        <v>95</v>
      </c>
      <c r="BS23" s="67">
        <v>110</v>
      </c>
      <c r="BT23" s="62">
        <f t="shared" si="58"/>
        <v>1200</v>
      </c>
      <c r="BU23" s="36"/>
      <c r="BV23" s="66">
        <v>94</v>
      </c>
      <c r="BW23" s="65">
        <v>100</v>
      </c>
      <c r="BX23" s="65">
        <v>102</v>
      </c>
      <c r="BY23" s="65">
        <v>91</v>
      </c>
      <c r="BZ23" s="65">
        <v>94</v>
      </c>
      <c r="CA23" s="65">
        <v>104</v>
      </c>
      <c r="CB23" s="65">
        <v>98</v>
      </c>
      <c r="CC23" s="65">
        <v>106</v>
      </c>
      <c r="CD23" s="65">
        <v>93</v>
      </c>
      <c r="CE23" s="64">
        <f t="shared" si="37"/>
        <v>90</v>
      </c>
      <c r="CF23" s="64">
        <f t="shared" si="38"/>
        <v>95</v>
      </c>
      <c r="CG23" s="63">
        <f t="shared" si="39"/>
        <v>110</v>
      </c>
      <c r="CH23" s="62">
        <f t="shared" si="40"/>
        <v>1177</v>
      </c>
      <c r="CI23" s="36"/>
      <c r="CJ23" s="62">
        <f t="shared" si="41"/>
        <v>605</v>
      </c>
      <c r="CK23" s="62">
        <f t="shared" si="42"/>
        <v>605</v>
      </c>
      <c r="CL23" s="62">
        <f t="shared" si="43"/>
        <v>600</v>
      </c>
      <c r="CM23" s="62">
        <f t="shared" si="44"/>
        <v>585</v>
      </c>
      <c r="CO23" s="62">
        <f t="shared" si="45"/>
        <v>600</v>
      </c>
      <c r="CP23" s="62">
        <f t="shared" si="46"/>
        <v>594</v>
      </c>
      <c r="CQ23" s="62">
        <f t="shared" si="47"/>
        <v>600</v>
      </c>
      <c r="CR23" s="62">
        <f t="shared" si="48"/>
        <v>592</v>
      </c>
      <c r="CU23" s="69" t="s">
        <v>28</v>
      </c>
      <c r="CV23" s="68" t="s">
        <v>27</v>
      </c>
      <c r="CW23" s="62">
        <f t="shared" si="49"/>
        <v>1157</v>
      </c>
      <c r="CX23" s="62">
        <f t="shared" si="50"/>
        <v>1336</v>
      </c>
      <c r="CY23" s="62">
        <f t="shared" si="51"/>
        <v>1205</v>
      </c>
      <c r="CZ23" s="62">
        <f t="shared" si="52"/>
        <v>1199</v>
      </c>
      <c r="DA23" s="62">
        <f t="shared" si="53"/>
        <v>1200</v>
      </c>
      <c r="DB23" s="62">
        <f t="shared" si="54"/>
        <v>1177</v>
      </c>
      <c r="DD23" s="62">
        <f t="shared" si="59"/>
        <v>-5</v>
      </c>
      <c r="DE23" s="62">
        <f t="shared" si="55"/>
        <v>1</v>
      </c>
      <c r="DF23" s="62">
        <f t="shared" si="56"/>
        <v>-22</v>
      </c>
      <c r="DG23" s="62">
        <f t="shared" si="60"/>
        <v>-23</v>
      </c>
    </row>
    <row r="24" spans="2:111" outlineLevel="1" x14ac:dyDescent="0.25">
      <c r="B24" s="61" t="s">
        <v>26</v>
      </c>
      <c r="C24" s="60" t="s">
        <v>25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58"/>
      <c r="AD24" s="11"/>
      <c r="AF24" s="59">
        <v>1257</v>
      </c>
      <c r="AG24" s="11">
        <v>1257</v>
      </c>
      <c r="AH24" s="11">
        <v>1378</v>
      </c>
      <c r="AI24" s="11">
        <v>1441</v>
      </c>
      <c r="AJ24" s="11">
        <v>1318</v>
      </c>
      <c r="AK24" s="11">
        <v>1318</v>
      </c>
      <c r="AL24" s="11">
        <v>1373</v>
      </c>
      <c r="AM24" s="11">
        <v>1313</v>
      </c>
      <c r="AN24" s="11">
        <v>1313</v>
      </c>
      <c r="AO24" s="11">
        <v>1190</v>
      </c>
      <c r="AP24" s="11">
        <v>1252</v>
      </c>
      <c r="AQ24" s="58">
        <v>1435</v>
      </c>
      <c r="AR24" s="9">
        <v>15845</v>
      </c>
      <c r="AT24" s="11">
        <v>1257</v>
      </c>
      <c r="AU24" s="11">
        <v>1257</v>
      </c>
      <c r="AV24" s="11">
        <v>1378</v>
      </c>
      <c r="AW24" s="11">
        <v>1441</v>
      </c>
      <c r="AX24" s="11">
        <v>1318</v>
      </c>
      <c r="AY24" s="11">
        <v>1318</v>
      </c>
      <c r="AZ24" s="59">
        <v>1845</v>
      </c>
      <c r="BA24" s="11">
        <v>1765</v>
      </c>
      <c r="BB24" s="11">
        <v>1765</v>
      </c>
      <c r="BC24" s="11">
        <v>1599</v>
      </c>
      <c r="BD24" s="11">
        <v>1683</v>
      </c>
      <c r="BE24" s="58">
        <v>1928</v>
      </c>
      <c r="BF24" s="11">
        <v>18554</v>
      </c>
      <c r="BG24" s="36"/>
      <c r="BH24" s="11">
        <v>1689</v>
      </c>
      <c r="BI24" s="11">
        <v>1689</v>
      </c>
      <c r="BJ24" s="11">
        <v>1852</v>
      </c>
      <c r="BK24" s="11">
        <v>1936</v>
      </c>
      <c r="BL24" s="11">
        <v>1771</v>
      </c>
      <c r="BM24" s="11">
        <v>1771</v>
      </c>
      <c r="BN24" s="11">
        <v>1845</v>
      </c>
      <c r="BO24" s="11">
        <v>1765</v>
      </c>
      <c r="BP24" s="11">
        <v>1765</v>
      </c>
      <c r="BQ24" s="11">
        <v>1599</v>
      </c>
      <c r="BR24" s="11">
        <v>1683</v>
      </c>
      <c r="BS24" s="58">
        <v>1928</v>
      </c>
      <c r="BT24" s="9">
        <f t="shared" si="58"/>
        <v>21293</v>
      </c>
      <c r="BU24" s="36"/>
      <c r="BV24" s="11">
        <v>2096</v>
      </c>
      <c r="BW24" s="11">
        <v>1825</v>
      </c>
      <c r="BX24" s="11">
        <v>1889</v>
      </c>
      <c r="BY24" s="11">
        <v>2196</v>
      </c>
      <c r="BZ24" s="11">
        <v>2275</v>
      </c>
      <c r="CA24" s="11">
        <v>1974</v>
      </c>
      <c r="CB24" s="11">
        <v>1858</v>
      </c>
      <c r="CC24" s="11">
        <v>1951</v>
      </c>
      <c r="CD24" s="11">
        <v>1753</v>
      </c>
      <c r="CE24" s="57">
        <f t="shared" si="37"/>
        <v>1599</v>
      </c>
      <c r="CF24" s="57">
        <f t="shared" si="38"/>
        <v>1683</v>
      </c>
      <c r="CG24" s="56">
        <f t="shared" si="39"/>
        <v>1928</v>
      </c>
      <c r="CH24" s="9">
        <f t="shared" si="40"/>
        <v>23027</v>
      </c>
      <c r="CI24" s="36"/>
      <c r="CJ24" s="9">
        <f t="shared" si="41"/>
        <v>7969</v>
      </c>
      <c r="CK24" s="9">
        <f t="shared" si="42"/>
        <v>7969</v>
      </c>
      <c r="CL24" s="9">
        <f t="shared" si="43"/>
        <v>10708</v>
      </c>
      <c r="CM24" s="9">
        <f t="shared" si="44"/>
        <v>12255</v>
      </c>
      <c r="CO24" s="9">
        <f t="shared" si="45"/>
        <v>7876</v>
      </c>
      <c r="CP24" s="9">
        <f t="shared" si="46"/>
        <v>10585</v>
      </c>
      <c r="CQ24" s="9">
        <f t="shared" si="47"/>
        <v>10585</v>
      </c>
      <c r="CR24" s="9">
        <f t="shared" si="48"/>
        <v>10772</v>
      </c>
      <c r="CU24" s="61" t="s">
        <v>26</v>
      </c>
      <c r="CV24" s="60" t="s">
        <v>25</v>
      </c>
      <c r="CW24" s="9"/>
      <c r="CX24" s="9"/>
      <c r="CY24" s="9">
        <f t="shared" si="51"/>
        <v>15845</v>
      </c>
      <c r="CZ24" s="9">
        <f t="shared" si="52"/>
        <v>18554</v>
      </c>
      <c r="DA24" s="9">
        <f t="shared" si="53"/>
        <v>21293</v>
      </c>
      <c r="DB24" s="9">
        <f t="shared" si="54"/>
        <v>23027</v>
      </c>
      <c r="DD24" s="9">
        <f t="shared" si="59"/>
        <v>5448</v>
      </c>
      <c r="DE24" s="9">
        <f t="shared" si="55"/>
        <v>2739</v>
      </c>
      <c r="DF24" s="9">
        <f t="shared" si="56"/>
        <v>4473</v>
      </c>
      <c r="DG24" s="9">
        <f t="shared" si="60"/>
        <v>1734</v>
      </c>
    </row>
    <row r="25" spans="2:111" outlineLevel="1" x14ac:dyDescent="0.25">
      <c r="B25" s="55"/>
      <c r="C25" s="54" t="s">
        <v>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52"/>
      <c r="AD25" s="8"/>
      <c r="AF25" s="53">
        <v>1372</v>
      </c>
      <c r="AG25" s="8">
        <v>1372</v>
      </c>
      <c r="AH25" s="8">
        <v>1507</v>
      </c>
      <c r="AI25" s="8">
        <v>1574</v>
      </c>
      <c r="AJ25" s="8">
        <v>1440</v>
      </c>
      <c r="AK25" s="8">
        <v>1440</v>
      </c>
      <c r="AL25" s="8">
        <v>1507</v>
      </c>
      <c r="AM25" s="8">
        <v>1440</v>
      </c>
      <c r="AN25" s="8">
        <v>1440</v>
      </c>
      <c r="AO25" s="8">
        <v>1300</v>
      </c>
      <c r="AP25" s="8">
        <v>1371</v>
      </c>
      <c r="AQ25" s="52">
        <v>1577</v>
      </c>
      <c r="AR25" s="6">
        <v>17340</v>
      </c>
      <c r="AT25" s="8">
        <v>1372</v>
      </c>
      <c r="AU25" s="8">
        <v>1372</v>
      </c>
      <c r="AV25" s="8">
        <v>1507</v>
      </c>
      <c r="AW25" s="8">
        <v>1574</v>
      </c>
      <c r="AX25" s="8">
        <v>1440</v>
      </c>
      <c r="AY25" s="8">
        <v>1440</v>
      </c>
      <c r="AZ25" s="53">
        <v>1507</v>
      </c>
      <c r="BA25" s="8">
        <v>1440</v>
      </c>
      <c r="BB25" s="8">
        <v>1440</v>
      </c>
      <c r="BC25" s="8">
        <v>1300</v>
      </c>
      <c r="BD25" s="8">
        <v>1371</v>
      </c>
      <c r="BE25" s="52">
        <v>1577</v>
      </c>
      <c r="BF25" s="8">
        <v>17340</v>
      </c>
      <c r="BG25" s="36"/>
      <c r="BH25" s="8">
        <v>1372</v>
      </c>
      <c r="BI25" s="8">
        <v>1372</v>
      </c>
      <c r="BJ25" s="8">
        <v>1507</v>
      </c>
      <c r="BK25" s="8">
        <v>1574</v>
      </c>
      <c r="BL25" s="8">
        <v>1440</v>
      </c>
      <c r="BM25" s="8">
        <v>1440</v>
      </c>
      <c r="BN25" s="8">
        <v>1507</v>
      </c>
      <c r="BO25" s="8">
        <v>1440</v>
      </c>
      <c r="BP25" s="8">
        <v>1440</v>
      </c>
      <c r="BQ25" s="8">
        <v>1300</v>
      </c>
      <c r="BR25" s="8">
        <v>1371</v>
      </c>
      <c r="BS25" s="52">
        <v>1577</v>
      </c>
      <c r="BT25" s="6">
        <f t="shared" si="58"/>
        <v>17340</v>
      </c>
      <c r="BU25" s="36"/>
      <c r="BV25" s="8">
        <v>1255</v>
      </c>
      <c r="BW25" s="8">
        <v>1185</v>
      </c>
      <c r="BX25" s="8">
        <v>1227</v>
      </c>
      <c r="BY25" s="8">
        <v>1424</v>
      </c>
      <c r="BZ25" s="8">
        <v>1616</v>
      </c>
      <c r="CA25" s="8">
        <v>1432</v>
      </c>
      <c r="CB25" s="8">
        <v>1423</v>
      </c>
      <c r="CC25" s="8">
        <v>1455</v>
      </c>
      <c r="CD25" s="8">
        <v>1300</v>
      </c>
      <c r="CE25" s="51">
        <f t="shared" si="37"/>
        <v>1300</v>
      </c>
      <c r="CF25" s="51">
        <f t="shared" si="38"/>
        <v>1371</v>
      </c>
      <c r="CG25" s="50">
        <f t="shared" si="39"/>
        <v>1577</v>
      </c>
      <c r="CH25" s="6">
        <f t="shared" si="40"/>
        <v>16565</v>
      </c>
      <c r="CI25" s="36"/>
      <c r="CJ25" s="6">
        <f t="shared" si="41"/>
        <v>8705</v>
      </c>
      <c r="CK25" s="6">
        <f t="shared" si="42"/>
        <v>8705</v>
      </c>
      <c r="CL25" s="6">
        <f t="shared" si="43"/>
        <v>8705</v>
      </c>
      <c r="CM25" s="6">
        <f t="shared" si="44"/>
        <v>8139</v>
      </c>
      <c r="CO25" s="6">
        <f t="shared" si="45"/>
        <v>8635</v>
      </c>
      <c r="CP25" s="6">
        <f t="shared" si="46"/>
        <v>8635</v>
      </c>
      <c r="CQ25" s="6">
        <f t="shared" si="47"/>
        <v>8635</v>
      </c>
      <c r="CR25" s="6">
        <f t="shared" si="48"/>
        <v>8426</v>
      </c>
      <c r="CU25" s="55"/>
      <c r="CV25" s="54" t="s">
        <v>24</v>
      </c>
      <c r="CW25" s="6"/>
      <c r="CX25" s="6"/>
      <c r="CY25" s="6">
        <f t="shared" si="51"/>
        <v>17340</v>
      </c>
      <c r="CZ25" s="6">
        <f t="shared" si="52"/>
        <v>17340</v>
      </c>
      <c r="DA25" s="6">
        <f t="shared" si="53"/>
        <v>17340</v>
      </c>
      <c r="DB25" s="6">
        <f t="shared" si="54"/>
        <v>16565</v>
      </c>
      <c r="DD25" s="6">
        <f t="shared" si="59"/>
        <v>0</v>
      </c>
      <c r="DE25" s="6">
        <f t="shared" si="55"/>
        <v>0</v>
      </c>
      <c r="DF25" s="6">
        <f t="shared" si="56"/>
        <v>-775</v>
      </c>
      <c r="DG25" s="6">
        <f t="shared" si="60"/>
        <v>-775</v>
      </c>
    </row>
    <row r="26" spans="2:111" outlineLevel="1" x14ac:dyDescent="0.25">
      <c r="B26" s="55"/>
      <c r="C26" s="54" t="s">
        <v>23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52"/>
      <c r="AD26" s="8"/>
      <c r="AF26" s="53">
        <v>702</v>
      </c>
      <c r="AG26" s="8">
        <v>702</v>
      </c>
      <c r="AH26" s="8">
        <v>772</v>
      </c>
      <c r="AI26" s="8">
        <v>809</v>
      </c>
      <c r="AJ26" s="8">
        <v>738</v>
      </c>
      <c r="AK26" s="8">
        <v>738</v>
      </c>
      <c r="AL26" s="8">
        <v>772</v>
      </c>
      <c r="AM26" s="8">
        <v>738</v>
      </c>
      <c r="AN26" s="8">
        <v>738</v>
      </c>
      <c r="AO26" s="8">
        <v>670</v>
      </c>
      <c r="AP26" s="8">
        <v>702</v>
      </c>
      <c r="AQ26" s="52">
        <v>809</v>
      </c>
      <c r="AR26" s="6">
        <v>8890</v>
      </c>
      <c r="AT26" s="8">
        <v>702</v>
      </c>
      <c r="AU26" s="8">
        <v>702</v>
      </c>
      <c r="AV26" s="8">
        <v>772</v>
      </c>
      <c r="AW26" s="8">
        <v>809</v>
      </c>
      <c r="AX26" s="8">
        <v>738</v>
      </c>
      <c r="AY26" s="8">
        <v>738</v>
      </c>
      <c r="AZ26" s="53">
        <v>772</v>
      </c>
      <c r="BA26" s="8">
        <v>738</v>
      </c>
      <c r="BB26" s="8">
        <v>738</v>
      </c>
      <c r="BC26" s="8">
        <v>670</v>
      </c>
      <c r="BD26" s="8">
        <v>702</v>
      </c>
      <c r="BE26" s="52">
        <v>809</v>
      </c>
      <c r="BF26" s="8">
        <v>8890</v>
      </c>
      <c r="BG26" s="36"/>
      <c r="BH26" s="8">
        <v>702</v>
      </c>
      <c r="BI26" s="8">
        <v>702</v>
      </c>
      <c r="BJ26" s="8">
        <v>772</v>
      </c>
      <c r="BK26" s="8">
        <v>809</v>
      </c>
      <c r="BL26" s="8">
        <v>738</v>
      </c>
      <c r="BM26" s="8">
        <v>738</v>
      </c>
      <c r="BN26" s="8">
        <v>772</v>
      </c>
      <c r="BO26" s="8">
        <v>738</v>
      </c>
      <c r="BP26" s="8">
        <v>738</v>
      </c>
      <c r="BQ26" s="8">
        <v>670</v>
      </c>
      <c r="BR26" s="8">
        <v>702</v>
      </c>
      <c r="BS26" s="52">
        <v>809</v>
      </c>
      <c r="BT26" s="6">
        <f t="shared" si="58"/>
        <v>8890</v>
      </c>
      <c r="BU26" s="36"/>
      <c r="BV26" s="8">
        <v>823</v>
      </c>
      <c r="BW26" s="8">
        <v>807</v>
      </c>
      <c r="BX26" s="8">
        <v>935</v>
      </c>
      <c r="BY26" s="8">
        <v>943</v>
      </c>
      <c r="BZ26" s="8">
        <v>869</v>
      </c>
      <c r="CA26" s="8">
        <v>873</v>
      </c>
      <c r="CB26" s="8">
        <v>747</v>
      </c>
      <c r="CC26" s="8">
        <v>818</v>
      </c>
      <c r="CD26" s="8">
        <v>789</v>
      </c>
      <c r="CE26" s="51">
        <f t="shared" si="37"/>
        <v>670</v>
      </c>
      <c r="CF26" s="51">
        <f t="shared" si="38"/>
        <v>702</v>
      </c>
      <c r="CG26" s="50">
        <f t="shared" si="39"/>
        <v>809</v>
      </c>
      <c r="CH26" s="6">
        <f t="shared" si="40"/>
        <v>9785</v>
      </c>
      <c r="CI26" s="36"/>
      <c r="CJ26" s="6">
        <f t="shared" si="41"/>
        <v>4461</v>
      </c>
      <c r="CK26" s="6">
        <f t="shared" si="42"/>
        <v>4461</v>
      </c>
      <c r="CL26" s="6">
        <f t="shared" si="43"/>
        <v>4461</v>
      </c>
      <c r="CM26" s="6">
        <f t="shared" si="44"/>
        <v>5250</v>
      </c>
      <c r="CO26" s="6">
        <f t="shared" si="45"/>
        <v>4429</v>
      </c>
      <c r="CP26" s="6">
        <f t="shared" si="46"/>
        <v>4429</v>
      </c>
      <c r="CQ26" s="6">
        <f t="shared" si="47"/>
        <v>4429</v>
      </c>
      <c r="CR26" s="6">
        <f t="shared" si="48"/>
        <v>4535</v>
      </c>
      <c r="CU26" s="55"/>
      <c r="CV26" s="54" t="s">
        <v>23</v>
      </c>
      <c r="CW26" s="6"/>
      <c r="CX26" s="6"/>
      <c r="CY26" s="6">
        <f t="shared" si="51"/>
        <v>8890</v>
      </c>
      <c r="CZ26" s="6">
        <f t="shared" si="52"/>
        <v>8890</v>
      </c>
      <c r="DA26" s="6">
        <f t="shared" si="53"/>
        <v>8890</v>
      </c>
      <c r="DB26" s="6">
        <f t="shared" si="54"/>
        <v>9785</v>
      </c>
      <c r="DD26" s="6">
        <f t="shared" si="59"/>
        <v>0</v>
      </c>
      <c r="DE26" s="6">
        <f t="shared" si="55"/>
        <v>0</v>
      </c>
      <c r="DF26" s="6">
        <f t="shared" si="56"/>
        <v>895</v>
      </c>
      <c r="DG26" s="6">
        <f t="shared" si="60"/>
        <v>895</v>
      </c>
    </row>
    <row r="27" spans="2:111" ht="15.75" outlineLevel="1" thickBot="1" x14ac:dyDescent="0.3">
      <c r="B27" s="49"/>
      <c r="C27" s="48" t="s">
        <v>22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6"/>
      <c r="AD27" s="4"/>
      <c r="AF27" s="47">
        <v>121</v>
      </c>
      <c r="AG27" s="4">
        <v>121</v>
      </c>
      <c r="AH27" s="4">
        <v>133</v>
      </c>
      <c r="AI27" s="4">
        <v>139</v>
      </c>
      <c r="AJ27" s="4">
        <v>127</v>
      </c>
      <c r="AK27" s="4">
        <v>127</v>
      </c>
      <c r="AL27" s="4">
        <v>133</v>
      </c>
      <c r="AM27" s="4">
        <v>127</v>
      </c>
      <c r="AN27" s="4">
        <v>127</v>
      </c>
      <c r="AO27" s="4">
        <v>115</v>
      </c>
      <c r="AP27" s="4">
        <v>121</v>
      </c>
      <c r="AQ27" s="46">
        <v>139</v>
      </c>
      <c r="AR27" s="2">
        <v>1530</v>
      </c>
      <c r="AT27" s="4">
        <v>121</v>
      </c>
      <c r="AU27" s="4">
        <v>121</v>
      </c>
      <c r="AV27" s="4">
        <v>133</v>
      </c>
      <c r="AW27" s="4">
        <v>139</v>
      </c>
      <c r="AX27" s="4">
        <v>127</v>
      </c>
      <c r="AY27" s="4">
        <v>127</v>
      </c>
      <c r="AZ27" s="47">
        <v>133</v>
      </c>
      <c r="BA27" s="4">
        <v>127</v>
      </c>
      <c r="BB27" s="4">
        <v>127</v>
      </c>
      <c r="BC27" s="4">
        <v>115</v>
      </c>
      <c r="BD27" s="4">
        <v>121</v>
      </c>
      <c r="BE27" s="46">
        <v>139</v>
      </c>
      <c r="BF27" s="4">
        <v>1530</v>
      </c>
      <c r="BG27" s="36"/>
      <c r="BH27" s="4">
        <v>121</v>
      </c>
      <c r="BI27" s="4">
        <v>121</v>
      </c>
      <c r="BJ27" s="4">
        <v>133</v>
      </c>
      <c r="BK27" s="4">
        <v>139</v>
      </c>
      <c r="BL27" s="4">
        <v>127</v>
      </c>
      <c r="BM27" s="4">
        <v>127</v>
      </c>
      <c r="BN27" s="4">
        <v>133</v>
      </c>
      <c r="BO27" s="4">
        <v>127</v>
      </c>
      <c r="BP27" s="4">
        <v>127</v>
      </c>
      <c r="BQ27" s="4">
        <v>115</v>
      </c>
      <c r="BR27" s="4">
        <v>121</v>
      </c>
      <c r="BS27" s="46">
        <v>139</v>
      </c>
      <c r="BT27" s="2">
        <f t="shared" si="58"/>
        <v>1530</v>
      </c>
      <c r="BU27" s="36"/>
      <c r="BV27" s="4">
        <v>115</v>
      </c>
      <c r="BW27" s="4">
        <v>121</v>
      </c>
      <c r="BX27" s="4">
        <v>131</v>
      </c>
      <c r="BY27" s="4">
        <v>133</v>
      </c>
      <c r="BZ27" s="4">
        <v>121</v>
      </c>
      <c r="CA27" s="4">
        <v>51</v>
      </c>
      <c r="CB27" s="4">
        <v>115</v>
      </c>
      <c r="CC27" s="4">
        <v>131</v>
      </c>
      <c r="CD27" s="4">
        <v>93</v>
      </c>
      <c r="CE27" s="45">
        <f t="shared" si="37"/>
        <v>115</v>
      </c>
      <c r="CF27" s="45">
        <f t="shared" si="38"/>
        <v>121</v>
      </c>
      <c r="CG27" s="44">
        <f t="shared" si="39"/>
        <v>139</v>
      </c>
      <c r="CH27" s="2">
        <f t="shared" si="40"/>
        <v>1386</v>
      </c>
      <c r="CI27" s="36"/>
      <c r="CJ27" s="2">
        <f t="shared" si="41"/>
        <v>768</v>
      </c>
      <c r="CK27" s="2">
        <f t="shared" si="42"/>
        <v>768</v>
      </c>
      <c r="CL27" s="2">
        <f t="shared" si="43"/>
        <v>768</v>
      </c>
      <c r="CM27" s="2">
        <f t="shared" si="44"/>
        <v>672</v>
      </c>
      <c r="CO27" s="2">
        <f t="shared" si="45"/>
        <v>762</v>
      </c>
      <c r="CP27" s="2">
        <f t="shared" si="46"/>
        <v>762</v>
      </c>
      <c r="CQ27" s="2">
        <f t="shared" si="47"/>
        <v>762</v>
      </c>
      <c r="CR27" s="2">
        <f t="shared" si="48"/>
        <v>714</v>
      </c>
      <c r="CU27" s="49"/>
      <c r="CV27" s="48" t="s">
        <v>22</v>
      </c>
      <c r="CW27" s="2"/>
      <c r="CX27" s="2"/>
      <c r="CY27" s="2">
        <f t="shared" si="51"/>
        <v>1530</v>
      </c>
      <c r="CZ27" s="2">
        <f t="shared" si="52"/>
        <v>1530</v>
      </c>
      <c r="DA27" s="2">
        <f t="shared" si="53"/>
        <v>1530</v>
      </c>
      <c r="DB27" s="2">
        <f t="shared" si="54"/>
        <v>1386</v>
      </c>
      <c r="DD27" s="2">
        <f t="shared" si="59"/>
        <v>0</v>
      </c>
      <c r="DE27" s="2">
        <f t="shared" si="55"/>
        <v>0</v>
      </c>
      <c r="DF27" s="2">
        <f t="shared" si="56"/>
        <v>-144</v>
      </c>
      <c r="DG27" s="2">
        <f t="shared" si="60"/>
        <v>-144</v>
      </c>
    </row>
    <row r="28" spans="2:111" ht="15.75" thickBot="1" x14ac:dyDescent="0.3">
      <c r="B28" s="249" t="s">
        <v>96</v>
      </c>
      <c r="C28" s="250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232"/>
      <c r="Q28" s="145"/>
      <c r="R28" s="41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42"/>
      <c r="AD28" s="41">
        <v>42621</v>
      </c>
      <c r="AE28" s="145"/>
      <c r="AF28" s="232">
        <f>AF24+AF25+AF26+AF27</f>
        <v>3452</v>
      </c>
      <c r="AG28" s="232">
        <f t="shared" ref="AG28:AQ28" si="61">AG24+AG25+AG26+AG27</f>
        <v>3452</v>
      </c>
      <c r="AH28" s="232">
        <f t="shared" si="61"/>
        <v>3790</v>
      </c>
      <c r="AI28" s="232">
        <f t="shared" si="61"/>
        <v>3963</v>
      </c>
      <c r="AJ28" s="232">
        <f t="shared" si="61"/>
        <v>3623</v>
      </c>
      <c r="AK28" s="232">
        <f t="shared" si="61"/>
        <v>3623</v>
      </c>
      <c r="AL28" s="232">
        <f t="shared" si="61"/>
        <v>3785</v>
      </c>
      <c r="AM28" s="232">
        <f t="shared" si="61"/>
        <v>3618</v>
      </c>
      <c r="AN28" s="232">
        <f t="shared" si="61"/>
        <v>3618</v>
      </c>
      <c r="AO28" s="232">
        <f t="shared" si="61"/>
        <v>3275</v>
      </c>
      <c r="AP28" s="232">
        <f t="shared" si="61"/>
        <v>3446</v>
      </c>
      <c r="AQ28" s="232">
        <f t="shared" si="61"/>
        <v>3960</v>
      </c>
      <c r="AR28" s="40">
        <f>SUM(AF28:AQ28)</f>
        <v>43605</v>
      </c>
      <c r="AT28" s="41">
        <f>AT24+AT25+AT26+AT27</f>
        <v>3452</v>
      </c>
      <c r="AU28" s="232">
        <f t="shared" ref="AU28" si="62">AU24+AU25+AU26+AU27</f>
        <v>3452</v>
      </c>
      <c r="AV28" s="232">
        <f t="shared" ref="AV28" si="63">AV24+AV25+AV26+AV27</f>
        <v>3790</v>
      </c>
      <c r="AW28" s="232">
        <f t="shared" ref="AW28" si="64">AW24+AW25+AW26+AW27</f>
        <v>3963</v>
      </c>
      <c r="AX28" s="232">
        <f t="shared" ref="AX28" si="65">AX24+AX25+AX26+AX27</f>
        <v>3623</v>
      </c>
      <c r="AY28" s="232">
        <f t="shared" ref="AY28" si="66">AY24+AY25+AY26+AY27</f>
        <v>3623</v>
      </c>
      <c r="AZ28" s="232">
        <f t="shared" ref="AZ28" si="67">AZ24+AZ25+AZ26+AZ27</f>
        <v>4257</v>
      </c>
      <c r="BA28" s="232">
        <f t="shared" ref="BA28" si="68">BA24+BA25+BA26+BA27</f>
        <v>4070</v>
      </c>
      <c r="BB28" s="232">
        <f t="shared" ref="BB28" si="69">BB24+BB25+BB26+BB27</f>
        <v>4070</v>
      </c>
      <c r="BC28" s="232">
        <f t="shared" ref="BC28" si="70">BC24+BC25+BC26+BC27</f>
        <v>3684</v>
      </c>
      <c r="BD28" s="232">
        <f t="shared" ref="BD28" si="71">BD24+BD25+BD26+BD27</f>
        <v>3877</v>
      </c>
      <c r="BE28" s="42">
        <f t="shared" ref="BE28" si="72">BE24+BE25+BE26+BE27</f>
        <v>4453</v>
      </c>
      <c r="BF28" s="41">
        <f>SUM(AT28:BE28)</f>
        <v>46314</v>
      </c>
      <c r="BG28" s="36"/>
      <c r="BH28" s="192">
        <f>BH24+BH25+BH26+BH27</f>
        <v>3884</v>
      </c>
      <c r="BI28" s="193">
        <f t="shared" ref="BI28" si="73">BI24+BI25+BI26+BI27</f>
        <v>3884</v>
      </c>
      <c r="BJ28" s="193">
        <f t="shared" ref="BJ28" si="74">BJ24+BJ25+BJ26+BJ27</f>
        <v>4264</v>
      </c>
      <c r="BK28" s="193">
        <f t="shared" ref="BK28" si="75">BK24+BK25+BK26+BK27</f>
        <v>4458</v>
      </c>
      <c r="BL28" s="193">
        <f t="shared" ref="BL28" si="76">BL24+BL25+BL26+BL27</f>
        <v>4076</v>
      </c>
      <c r="BM28" s="193">
        <f t="shared" ref="BM28" si="77">BM24+BM25+BM26+BM27</f>
        <v>4076</v>
      </c>
      <c r="BN28" s="193">
        <f t="shared" ref="BN28" si="78">BN24+BN25+BN26+BN27</f>
        <v>4257</v>
      </c>
      <c r="BO28" s="193">
        <f t="shared" ref="BO28" si="79">BO24+BO25+BO26+BO27</f>
        <v>4070</v>
      </c>
      <c r="BP28" s="193">
        <f t="shared" ref="BP28" si="80">BP24+BP25+BP26+BP27</f>
        <v>4070</v>
      </c>
      <c r="BQ28" s="193">
        <f t="shared" ref="BQ28" si="81">BQ24+BQ25+BQ26+BQ27</f>
        <v>3684</v>
      </c>
      <c r="BR28" s="193">
        <f t="shared" ref="BR28" si="82">BR24+BR25+BR26+BR27</f>
        <v>3877</v>
      </c>
      <c r="BS28" s="194">
        <f t="shared" ref="BS28" si="83">BS24+BS25+BS26+BS27</f>
        <v>4453</v>
      </c>
      <c r="BT28" s="95">
        <f>SUM(BH28:BS28)</f>
        <v>49053</v>
      </c>
      <c r="BU28" s="36"/>
      <c r="BV28" s="192">
        <f>BV24+BV25+BV26+BV27</f>
        <v>4289</v>
      </c>
      <c r="BW28" s="193">
        <f t="shared" ref="BW28" si="84">BW24+BW25+BW26+BW27</f>
        <v>3938</v>
      </c>
      <c r="BX28" s="193">
        <f t="shared" ref="BX28" si="85">BX24+BX25+BX26+BX27</f>
        <v>4182</v>
      </c>
      <c r="BY28" s="193">
        <f t="shared" ref="BY28" si="86">BY24+BY25+BY26+BY27</f>
        <v>4696</v>
      </c>
      <c r="BZ28" s="193">
        <f t="shared" ref="BZ28" si="87">BZ24+BZ25+BZ26+BZ27</f>
        <v>4881</v>
      </c>
      <c r="CA28" s="193">
        <f t="shared" ref="CA28" si="88">CA24+CA25+CA26+CA27</f>
        <v>4330</v>
      </c>
      <c r="CB28" s="193">
        <f t="shared" ref="CB28" si="89">CB24+CB25+CB26+CB27</f>
        <v>4143</v>
      </c>
      <c r="CC28" s="193">
        <f t="shared" ref="CC28" si="90">CC24+CC25+CC26+CC27</f>
        <v>4355</v>
      </c>
      <c r="CD28" s="193">
        <f t="shared" ref="CD28" si="91">CD24+CD25+CD26+CD27</f>
        <v>3935</v>
      </c>
      <c r="CE28" s="193">
        <f t="shared" ref="CE28" si="92">CE24+CE25+CE26+CE27</f>
        <v>3684</v>
      </c>
      <c r="CF28" s="193">
        <f t="shared" ref="CF28" si="93">CF24+CF25+CF26+CF27</f>
        <v>3877</v>
      </c>
      <c r="CG28" s="194">
        <f t="shared" ref="CG28" si="94">CG24+CG25+CG26+CG27</f>
        <v>4453</v>
      </c>
      <c r="CH28" s="95">
        <f>SUM(BV28:CG28)</f>
        <v>50763</v>
      </c>
      <c r="CI28" s="36"/>
      <c r="CJ28" s="35"/>
      <c r="CK28" s="35"/>
      <c r="CL28" s="34"/>
      <c r="CM28" s="34"/>
      <c r="CO28" s="35"/>
      <c r="CP28" s="35"/>
      <c r="CQ28" s="34"/>
      <c r="CR28" s="34"/>
      <c r="CU28" s="249" t="s">
        <v>96</v>
      </c>
      <c r="CV28" s="250"/>
      <c r="CW28" s="40"/>
      <c r="CX28" s="40">
        <v>42621</v>
      </c>
      <c r="CY28" s="40">
        <f>SUM(CY24:CY27)</f>
        <v>43605</v>
      </c>
      <c r="CZ28" s="39">
        <f>SUM(CZ24:CZ27)</f>
        <v>46314</v>
      </c>
      <c r="DA28" s="39">
        <f>SUM(DA24:DA27)</f>
        <v>49053</v>
      </c>
      <c r="DB28" s="40">
        <f>SUM(DB24:DB27)</f>
        <v>50763</v>
      </c>
      <c r="DD28" s="40">
        <f>SUM(DD24:DD27)</f>
        <v>5448</v>
      </c>
      <c r="DE28" s="40">
        <f>SUM(DE24:DE27)</f>
        <v>2739</v>
      </c>
      <c r="DF28" s="40">
        <f>SUM(DF24:DF27)</f>
        <v>4449</v>
      </c>
      <c r="DG28" s="39">
        <f>SUM(DG24:DG27)</f>
        <v>1710</v>
      </c>
    </row>
    <row r="29" spans="2:111" ht="15.75" thickBot="1" x14ac:dyDescent="0.3">
      <c r="B29" s="251" t="s">
        <v>21</v>
      </c>
      <c r="C29" s="252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145"/>
      <c r="R29" s="41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2"/>
      <c r="AD29" s="41">
        <f>SUM(AD17:AD28)</f>
        <v>52279</v>
      </c>
      <c r="AE29" s="145"/>
      <c r="AF29" s="43">
        <f>SUM(AF17:AF27)</f>
        <v>4231</v>
      </c>
      <c r="AG29" s="232">
        <f t="shared" ref="AG29:AQ29" si="95">SUM(AG17:AG27)</f>
        <v>4233</v>
      </c>
      <c r="AH29" s="232">
        <f t="shared" si="95"/>
        <v>4637</v>
      </c>
      <c r="AI29" s="232">
        <f t="shared" si="95"/>
        <v>4820</v>
      </c>
      <c r="AJ29" s="232">
        <f t="shared" si="95"/>
        <v>4482</v>
      </c>
      <c r="AK29" s="232">
        <f t="shared" si="95"/>
        <v>4439</v>
      </c>
      <c r="AL29" s="232">
        <f t="shared" si="95"/>
        <v>4607</v>
      </c>
      <c r="AM29" s="232">
        <f t="shared" si="95"/>
        <v>4473</v>
      </c>
      <c r="AN29" s="232">
        <f t="shared" si="95"/>
        <v>4451</v>
      </c>
      <c r="AO29" s="232">
        <f t="shared" si="95"/>
        <v>4041</v>
      </c>
      <c r="AP29" s="232">
        <f t="shared" si="95"/>
        <v>4222</v>
      </c>
      <c r="AQ29" s="232">
        <f t="shared" si="95"/>
        <v>4852</v>
      </c>
      <c r="AR29" s="40">
        <f t="shared" ref="AR29:AR30" si="96">SUM(AF29:AQ29)</f>
        <v>53488</v>
      </c>
      <c r="AT29" s="41">
        <f>SUM(AT17:AT27)</f>
        <v>4231</v>
      </c>
      <c r="AU29" s="43">
        <f t="shared" ref="AU29:BE29" si="97">SUM(AU17:AU27)</f>
        <v>4233</v>
      </c>
      <c r="AV29" s="43">
        <f t="shared" si="97"/>
        <v>4637</v>
      </c>
      <c r="AW29" s="43">
        <f t="shared" si="97"/>
        <v>4820</v>
      </c>
      <c r="AX29" s="43">
        <f t="shared" si="97"/>
        <v>4482</v>
      </c>
      <c r="AY29" s="43">
        <f t="shared" si="97"/>
        <v>4439</v>
      </c>
      <c r="AZ29" s="43">
        <f t="shared" si="97"/>
        <v>5014</v>
      </c>
      <c r="BA29" s="43">
        <f t="shared" si="97"/>
        <v>4857</v>
      </c>
      <c r="BB29" s="43">
        <f t="shared" si="97"/>
        <v>4842</v>
      </c>
      <c r="BC29" s="43">
        <f t="shared" si="97"/>
        <v>4390</v>
      </c>
      <c r="BD29" s="43">
        <f t="shared" si="97"/>
        <v>4593</v>
      </c>
      <c r="BE29" s="42">
        <f t="shared" si="97"/>
        <v>5276</v>
      </c>
      <c r="BF29" s="41">
        <f t="shared" ref="BF29:BF30" si="98">SUM(AT29:BE29)</f>
        <v>55814</v>
      </c>
      <c r="BG29" s="36"/>
      <c r="BH29" s="192">
        <f>SUM(BH17:BH27)</f>
        <v>4569</v>
      </c>
      <c r="BI29" s="193">
        <f t="shared" ref="BI29:BS29" si="99">SUM(BI17:BI27)</f>
        <v>4620.5</v>
      </c>
      <c r="BJ29" s="193">
        <f t="shared" si="99"/>
        <v>5048.5</v>
      </c>
      <c r="BK29" s="193">
        <f t="shared" si="99"/>
        <v>5210</v>
      </c>
      <c r="BL29" s="193">
        <f t="shared" si="99"/>
        <v>4886.5</v>
      </c>
      <c r="BM29" s="193">
        <f t="shared" si="99"/>
        <v>4822</v>
      </c>
      <c r="BN29" s="193">
        <f t="shared" si="99"/>
        <v>5016</v>
      </c>
      <c r="BO29" s="193">
        <f t="shared" si="99"/>
        <v>4854</v>
      </c>
      <c r="BP29" s="193">
        <f t="shared" si="99"/>
        <v>4805.5</v>
      </c>
      <c r="BQ29" s="193">
        <f t="shared" si="99"/>
        <v>4403</v>
      </c>
      <c r="BR29" s="193">
        <f t="shared" si="99"/>
        <v>4586</v>
      </c>
      <c r="BS29" s="194">
        <f t="shared" si="99"/>
        <v>5277</v>
      </c>
      <c r="BT29" s="95">
        <f t="shared" ref="BT29:BT30" si="100">SUM(BH29:BS29)</f>
        <v>58098</v>
      </c>
      <c r="BU29" s="36"/>
      <c r="BV29" s="192">
        <f>SUM(BV17:BV27)</f>
        <v>5052</v>
      </c>
      <c r="BW29" s="193">
        <f t="shared" ref="BW29:CG29" si="101">SUM(BW17:BW27)</f>
        <v>4691</v>
      </c>
      <c r="BX29" s="193">
        <f t="shared" si="101"/>
        <v>4979</v>
      </c>
      <c r="BY29" s="193">
        <f t="shared" si="101"/>
        <v>5485</v>
      </c>
      <c r="BZ29" s="193">
        <f t="shared" si="101"/>
        <v>5670</v>
      </c>
      <c r="CA29" s="193">
        <f t="shared" si="101"/>
        <v>5074</v>
      </c>
      <c r="CB29" s="193">
        <f t="shared" si="101"/>
        <v>4882</v>
      </c>
      <c r="CC29" s="193">
        <f t="shared" si="101"/>
        <v>5141</v>
      </c>
      <c r="CD29" s="193">
        <f t="shared" si="101"/>
        <v>4668</v>
      </c>
      <c r="CE29" s="193">
        <f t="shared" si="101"/>
        <v>4390</v>
      </c>
      <c r="CF29" s="193">
        <f t="shared" si="101"/>
        <v>4593</v>
      </c>
      <c r="CG29" s="194">
        <f t="shared" si="101"/>
        <v>5276</v>
      </c>
      <c r="CH29" s="95">
        <f t="shared" ref="CH29:CH30" si="102">SUM(BV29:CG29)</f>
        <v>59901</v>
      </c>
      <c r="CI29" s="36"/>
      <c r="CJ29" s="40">
        <f>SUM(CJ17:CJ27)</f>
        <v>26842</v>
      </c>
      <c r="CK29" s="39">
        <f>SUM(CK17:CK27)</f>
        <v>26842</v>
      </c>
      <c r="CL29" s="39">
        <f>SUM(CL17:CL27)</f>
        <v>29156.5</v>
      </c>
      <c r="CM29" s="39">
        <f t="shared" si="44"/>
        <v>30951</v>
      </c>
      <c r="CO29" s="40">
        <f>SUM(CO17:CO27)</f>
        <v>26646</v>
      </c>
      <c r="CP29" s="39">
        <f>SUM(CP17:CP27)</f>
        <v>28972</v>
      </c>
      <c r="CQ29" s="39">
        <f>SUM(CQ17:CQ27)</f>
        <v>28941.5</v>
      </c>
      <c r="CR29" s="39">
        <f t="shared" si="48"/>
        <v>28950</v>
      </c>
      <c r="CU29" s="251" t="s">
        <v>21</v>
      </c>
      <c r="CV29" s="252"/>
      <c r="CW29" s="40"/>
      <c r="CX29" s="40">
        <f>SUM(CX17:CX28)</f>
        <v>52279</v>
      </c>
      <c r="CY29" s="40">
        <f>SUM(CY17:CY27)</f>
        <v>53488</v>
      </c>
      <c r="CZ29" s="39">
        <f>SUM(CZ17:CZ27)</f>
        <v>55814</v>
      </c>
      <c r="DA29" s="39">
        <f>SUM(DA17:DA27)</f>
        <v>58098</v>
      </c>
      <c r="DB29" s="40">
        <f t="shared" si="54"/>
        <v>59901</v>
      </c>
      <c r="DD29" s="40">
        <f>SUM(DD17:DD27)</f>
        <v>4610</v>
      </c>
      <c r="DE29" s="39">
        <f>SUM(DE17:DE27)</f>
        <v>2284</v>
      </c>
      <c r="DF29" s="40">
        <f t="shared" si="56"/>
        <v>4087</v>
      </c>
      <c r="DG29" s="39">
        <f t="shared" si="60"/>
        <v>1803</v>
      </c>
    </row>
    <row r="30" spans="2:111" ht="15.75" thickBot="1" x14ac:dyDescent="0.3">
      <c r="B30" s="87" t="s">
        <v>97</v>
      </c>
      <c r="C30" s="86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236"/>
      <c r="Q30" s="145"/>
      <c r="R30" s="236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9"/>
      <c r="AD30" s="240">
        <f>AD29+AD14</f>
        <v>69402.16</v>
      </c>
      <c r="AE30" s="145"/>
      <c r="AF30" s="94">
        <f>AF14+AF29</f>
        <v>5734.7661157024795</v>
      </c>
      <c r="AG30" s="94">
        <f t="shared" ref="AG30:AQ30" si="103">AG14+AG29</f>
        <v>5884.5661157024788</v>
      </c>
      <c r="AH30" s="94">
        <f t="shared" si="103"/>
        <v>6716.6537190082645</v>
      </c>
      <c r="AI30" s="94">
        <f t="shared" si="103"/>
        <v>6863.04</v>
      </c>
      <c r="AJ30" s="94">
        <f t="shared" si="103"/>
        <v>6605.04</v>
      </c>
      <c r="AK30" s="94">
        <f t="shared" si="103"/>
        <v>6568.8</v>
      </c>
      <c r="AL30" s="94">
        <f t="shared" si="103"/>
        <v>6756.4</v>
      </c>
      <c r="AM30" s="94">
        <f t="shared" si="103"/>
        <v>6694.84</v>
      </c>
      <c r="AN30" s="94">
        <f t="shared" si="103"/>
        <v>6580.08</v>
      </c>
      <c r="AO30" s="94">
        <f t="shared" si="103"/>
        <v>6056.4</v>
      </c>
      <c r="AP30" s="94">
        <f t="shared" si="103"/>
        <v>6376.5599999999995</v>
      </c>
      <c r="AQ30" s="94">
        <f t="shared" si="103"/>
        <v>7213.28</v>
      </c>
      <c r="AR30" s="237">
        <f t="shared" si="96"/>
        <v>78050.425950413235</v>
      </c>
      <c r="AT30" s="236">
        <f>AT14+AT29</f>
        <v>5734.7661157024795</v>
      </c>
      <c r="AU30" s="238">
        <f t="shared" ref="AU30" si="104">AU14+AU29</f>
        <v>5884.5661157024788</v>
      </c>
      <c r="AV30" s="238">
        <f t="shared" ref="AV30" si="105">AV14+AV29</f>
        <v>6716.6537190082645</v>
      </c>
      <c r="AW30" s="238">
        <f t="shared" ref="AW30" si="106">AW14+AW29</f>
        <v>6863.04</v>
      </c>
      <c r="AX30" s="238">
        <f t="shared" ref="AX30" si="107">AX14+AX29</f>
        <v>6605.04</v>
      </c>
      <c r="AY30" s="238">
        <f t="shared" ref="AY30" si="108">AY14+AY29</f>
        <v>6568.8</v>
      </c>
      <c r="AZ30" s="238">
        <f t="shared" ref="AZ30" si="109">AZ14+AZ29</f>
        <v>6620</v>
      </c>
      <c r="BA30" s="238">
        <f t="shared" ref="BA30" si="110">BA14+BA29</f>
        <v>6510</v>
      </c>
      <c r="BB30" s="238">
        <f t="shared" ref="BB30" si="111">BB14+BB29</f>
        <v>6386</v>
      </c>
      <c r="BC30" s="238">
        <f t="shared" ref="BC30" si="112">BC14+BC29</f>
        <v>5821</v>
      </c>
      <c r="BD30" s="238">
        <f t="shared" ref="BD30" si="113">BD14+BD29</f>
        <v>6108</v>
      </c>
      <c r="BE30" s="239">
        <f t="shared" ref="BE30" si="114">BE14+BE29</f>
        <v>6997</v>
      </c>
      <c r="BF30" s="240">
        <f t="shared" si="98"/>
        <v>76814.865950413223</v>
      </c>
      <c r="BG30" s="36"/>
      <c r="BH30" s="192">
        <f>BH14+BH29</f>
        <v>6063.7</v>
      </c>
      <c r="BI30" s="193">
        <f t="shared" ref="BI30" si="115">BI14+BI29</f>
        <v>6279.66</v>
      </c>
      <c r="BJ30" s="193">
        <f t="shared" ref="BJ30" si="116">BJ14+BJ29</f>
        <v>6754.46</v>
      </c>
      <c r="BK30" s="193">
        <f t="shared" ref="BK30" si="117">BK14+BK29</f>
        <v>6951</v>
      </c>
      <c r="BL30" s="193">
        <f t="shared" ref="BL30" si="118">BL14+BL29</f>
        <v>6791.63</v>
      </c>
      <c r="BM30" s="193">
        <f t="shared" ref="BM30" si="119">BM14+BM29</f>
        <v>6545.46</v>
      </c>
      <c r="BN30" s="193">
        <f t="shared" ref="BN30" si="120">BN14+BN29</f>
        <v>6839.82</v>
      </c>
      <c r="BO30" s="193">
        <f t="shared" ref="BO30" si="121">BO14+BO29</f>
        <v>6765.1660000000002</v>
      </c>
      <c r="BP30" s="193">
        <f t="shared" ref="BP30" si="122">BP14+BP29</f>
        <v>6485.5185000000001</v>
      </c>
      <c r="BQ30" s="193">
        <f t="shared" ref="BQ30" si="123">BQ14+BQ29</f>
        <v>6090.4585000000006</v>
      </c>
      <c r="BR30" s="193">
        <f t="shared" ref="BR30" si="124">BR14+BR29</f>
        <v>6316.0990000000002</v>
      </c>
      <c r="BS30" s="194">
        <f t="shared" ref="BS30" si="125">BS14+BS29</f>
        <v>7273.8519999999999</v>
      </c>
      <c r="BT30" s="240">
        <f t="shared" si="100"/>
        <v>79156.823999999993</v>
      </c>
      <c r="BU30" s="36"/>
      <c r="BV30" s="192">
        <f>BV14+BV29</f>
        <v>6554.75</v>
      </c>
      <c r="BW30" s="193">
        <f t="shared" ref="BW30" si="126">BW14+BW29</f>
        <v>6299.67</v>
      </c>
      <c r="BX30" s="193">
        <f t="shared" ref="BX30" si="127">BX14+BX29</f>
        <v>6685.67</v>
      </c>
      <c r="BY30" s="193">
        <f t="shared" ref="BY30" si="128">BY14+BY29</f>
        <v>7579.5</v>
      </c>
      <c r="BZ30" s="193">
        <f t="shared" ref="BZ30" si="129">BZ14+BZ29</f>
        <v>7476</v>
      </c>
      <c r="CA30" s="193">
        <f t="shared" ref="CA30" si="130">CA14+CA29</f>
        <v>6836</v>
      </c>
      <c r="CB30" s="193">
        <f t="shared" ref="CB30" si="131">CB14+CB29</f>
        <v>6405.75</v>
      </c>
      <c r="CC30" s="193">
        <f t="shared" ref="CC30" si="132">CC14+CC29</f>
        <v>6903</v>
      </c>
      <c r="CD30" s="193">
        <f t="shared" ref="CD30" si="133">CD14+CD29</f>
        <v>6379.03</v>
      </c>
      <c r="CE30" s="193">
        <f t="shared" ref="CE30" si="134">CE14+CE29</f>
        <v>5821</v>
      </c>
      <c r="CF30" s="193">
        <f t="shared" ref="CF30" si="135">CF14+CF29</f>
        <v>6108</v>
      </c>
      <c r="CG30" s="194">
        <f t="shared" ref="CG30" si="136">CG14+CG29</f>
        <v>6997</v>
      </c>
      <c r="CH30" s="240">
        <f t="shared" si="102"/>
        <v>80045.37</v>
      </c>
      <c r="CI30" s="36"/>
      <c r="CJ30" s="35"/>
      <c r="CK30" s="35"/>
      <c r="CL30" s="34"/>
      <c r="CM30" s="34"/>
      <c r="CO30" s="35"/>
      <c r="CP30" s="35"/>
      <c r="CQ30" s="34"/>
      <c r="CR30" s="34"/>
      <c r="CU30" s="87" t="s">
        <v>97</v>
      </c>
      <c r="CV30" s="86"/>
      <c r="CW30" s="234"/>
      <c r="CX30" s="241">
        <f>CX29+CX14</f>
        <v>69402.16</v>
      </c>
      <c r="CY30" s="214">
        <f t="shared" ref="CY30:DB30" si="137">CY29+CY14</f>
        <v>78050.425950413221</v>
      </c>
      <c r="CZ30" s="214">
        <f t="shared" si="137"/>
        <v>76814.865950413223</v>
      </c>
      <c r="DA30" s="214">
        <f t="shared" si="137"/>
        <v>79156.823999999993</v>
      </c>
      <c r="DB30" s="214">
        <f t="shared" si="137"/>
        <v>80045.37</v>
      </c>
      <c r="DD30" s="214">
        <f>DD29+DD14</f>
        <v>1106.3980495867727</v>
      </c>
      <c r="DE30" s="214">
        <f t="shared" ref="DE30" si="138">DE29+DE14</f>
        <v>2341.958049586774</v>
      </c>
      <c r="DF30" s="214">
        <f t="shared" ref="DF30" si="139">DF29+DF14</f>
        <v>3230.5040495867797</v>
      </c>
      <c r="DG30" s="214">
        <f t="shared" ref="DG30" si="140">DG29+DG14</f>
        <v>888.54600000000573</v>
      </c>
    </row>
    <row r="31" spans="2:111" ht="15.75" hidden="1" outlineLevel="1" thickBot="1" x14ac:dyDescent="0.3">
      <c r="AF31" s="33" t="s">
        <v>19</v>
      </c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90"/>
      <c r="AT31" s="22" t="s">
        <v>19</v>
      </c>
      <c r="AU31" s="22"/>
      <c r="AV31" s="22"/>
      <c r="AW31" s="22"/>
      <c r="AX31" s="22"/>
      <c r="AY31" s="22"/>
      <c r="AZ31" s="32" t="s">
        <v>20</v>
      </c>
      <c r="BA31" s="21"/>
      <c r="BB31" s="21"/>
      <c r="BC31" s="21"/>
      <c r="BD31" s="21"/>
      <c r="BE31" s="31"/>
      <c r="BF31" s="21"/>
    </row>
    <row r="32" spans="2:111" ht="15.75" hidden="1" outlineLevel="1" thickBot="1" x14ac:dyDescent="0.3">
      <c r="D32" s="136">
        <v>43556</v>
      </c>
      <c r="E32" s="136">
        <v>43586</v>
      </c>
      <c r="F32" s="136">
        <v>43617</v>
      </c>
      <c r="G32" s="136">
        <v>43647</v>
      </c>
      <c r="H32" s="136">
        <v>43678</v>
      </c>
      <c r="I32" s="136">
        <v>43709</v>
      </c>
      <c r="J32" s="136">
        <v>43739</v>
      </c>
      <c r="K32" s="136">
        <v>43770</v>
      </c>
      <c r="L32" s="136">
        <v>43800</v>
      </c>
      <c r="M32" s="136">
        <v>43831</v>
      </c>
      <c r="N32" s="136">
        <v>43862</v>
      </c>
      <c r="O32" s="136">
        <v>43891</v>
      </c>
      <c r="P32" s="189" t="s">
        <v>52</v>
      </c>
      <c r="Q32" s="144"/>
      <c r="R32" s="149">
        <v>43556</v>
      </c>
      <c r="S32" s="149">
        <v>43586</v>
      </c>
      <c r="T32" s="149">
        <v>43617</v>
      </c>
      <c r="U32" s="149">
        <v>43647</v>
      </c>
      <c r="V32" s="149">
        <v>43678</v>
      </c>
      <c r="W32" s="149">
        <v>43709</v>
      </c>
      <c r="X32" s="149">
        <v>43739</v>
      </c>
      <c r="Y32" s="149">
        <v>43770</v>
      </c>
      <c r="Z32" s="149">
        <v>43800</v>
      </c>
      <c r="AA32" s="149">
        <v>43831</v>
      </c>
      <c r="AB32" s="149">
        <v>43862</v>
      </c>
      <c r="AC32" s="149">
        <v>43891</v>
      </c>
      <c r="AD32" s="188" t="s">
        <v>54</v>
      </c>
      <c r="AE32" s="144"/>
      <c r="AF32" s="124">
        <v>44287</v>
      </c>
      <c r="AG32" s="29">
        <v>44317</v>
      </c>
      <c r="AH32" s="29">
        <v>44348</v>
      </c>
      <c r="AI32" s="29">
        <v>44378</v>
      </c>
      <c r="AJ32" s="29">
        <v>44409</v>
      </c>
      <c r="AK32" s="29">
        <v>44440</v>
      </c>
      <c r="AL32" s="29">
        <v>44470</v>
      </c>
      <c r="AM32" s="29">
        <v>44501</v>
      </c>
      <c r="AN32" s="29">
        <v>44531</v>
      </c>
      <c r="AO32" s="29">
        <v>44562</v>
      </c>
      <c r="AP32" s="29">
        <v>44593</v>
      </c>
      <c r="AQ32" s="182">
        <v>44621</v>
      </c>
      <c r="AR32" s="90" t="s">
        <v>19</v>
      </c>
      <c r="AT32" s="29">
        <v>44287</v>
      </c>
      <c r="AU32" s="29">
        <v>44317</v>
      </c>
      <c r="AV32" s="29">
        <v>44348</v>
      </c>
      <c r="AW32" s="29">
        <v>44378</v>
      </c>
      <c r="AX32" s="29">
        <v>44409</v>
      </c>
      <c r="AY32" s="29">
        <v>44440</v>
      </c>
      <c r="AZ32" s="28">
        <v>44470</v>
      </c>
      <c r="BA32" s="26">
        <v>44501</v>
      </c>
      <c r="BB32" s="26">
        <v>44531</v>
      </c>
      <c r="BC32" s="26">
        <v>44562</v>
      </c>
      <c r="BD32" s="26">
        <v>44593</v>
      </c>
      <c r="BE32" s="27">
        <v>44621</v>
      </c>
      <c r="BF32" s="26" t="s">
        <v>18</v>
      </c>
      <c r="BG32" s="36"/>
      <c r="BH32" s="25">
        <v>44652</v>
      </c>
      <c r="BI32" s="25">
        <v>44682</v>
      </c>
      <c r="BJ32" s="25">
        <v>44713</v>
      </c>
      <c r="BK32" s="25">
        <v>44743</v>
      </c>
      <c r="BL32" s="25">
        <v>44774</v>
      </c>
      <c r="BM32" s="25">
        <v>44805</v>
      </c>
      <c r="BN32" s="25">
        <v>44835</v>
      </c>
      <c r="BO32" s="25">
        <v>44866</v>
      </c>
      <c r="BP32" s="25">
        <v>44896</v>
      </c>
      <c r="BQ32" s="25">
        <v>44927</v>
      </c>
      <c r="BR32" s="25">
        <v>44958</v>
      </c>
      <c r="BS32" s="25">
        <v>44986</v>
      </c>
      <c r="BT32" s="19" t="s">
        <v>87</v>
      </c>
      <c r="BU32" s="36"/>
      <c r="BV32" s="24">
        <v>44287</v>
      </c>
      <c r="BW32" s="24">
        <v>44317</v>
      </c>
      <c r="BX32" s="24">
        <v>44348</v>
      </c>
      <c r="BY32" s="24">
        <v>44378</v>
      </c>
      <c r="BZ32" s="24">
        <v>44409</v>
      </c>
      <c r="CA32" s="24">
        <v>44440</v>
      </c>
      <c r="CB32" s="24">
        <v>44470</v>
      </c>
      <c r="CC32" s="24">
        <v>44501</v>
      </c>
      <c r="CD32" s="24">
        <v>44531</v>
      </c>
      <c r="CE32" s="24">
        <v>44562</v>
      </c>
      <c r="CF32" s="24">
        <v>44593</v>
      </c>
      <c r="CG32" s="23">
        <v>44621</v>
      </c>
      <c r="CH32" s="183" t="s">
        <v>17</v>
      </c>
      <c r="CI32" s="36"/>
      <c r="CJ32" s="22" t="s">
        <v>19</v>
      </c>
      <c r="CK32" s="26" t="s">
        <v>18</v>
      </c>
      <c r="CL32" s="25" t="s">
        <v>87</v>
      </c>
      <c r="CM32" s="23" t="s">
        <v>17</v>
      </c>
      <c r="CO32" s="22" t="s">
        <v>19</v>
      </c>
      <c r="CP32" s="26" t="s">
        <v>18</v>
      </c>
      <c r="CQ32" s="25" t="s">
        <v>87</v>
      </c>
      <c r="CR32" s="88" t="s">
        <v>17</v>
      </c>
      <c r="CW32" s="189" t="s">
        <v>52</v>
      </c>
      <c r="CX32" s="190" t="s">
        <v>55</v>
      </c>
      <c r="CY32" s="22" t="s">
        <v>19</v>
      </c>
      <c r="CZ32" s="21" t="s">
        <v>18</v>
      </c>
      <c r="DA32" s="25" t="s">
        <v>87</v>
      </c>
      <c r="DB32" s="183" t="s">
        <v>17</v>
      </c>
      <c r="DD32" s="20" t="s">
        <v>88</v>
      </c>
      <c r="DE32" s="19"/>
      <c r="DF32" s="18" t="s">
        <v>16</v>
      </c>
      <c r="DG32" s="18"/>
    </row>
    <row r="33" spans="3:111" ht="15.75" hidden="1" outlineLevel="1" thickBot="1" x14ac:dyDescent="0.3">
      <c r="C33" s="158" t="s">
        <v>56</v>
      </c>
      <c r="D33" s="150"/>
      <c r="P33" s="131"/>
      <c r="AD33" s="159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4"/>
      <c r="AT33" s="17"/>
      <c r="AU33" s="16"/>
      <c r="AV33" s="16"/>
      <c r="AW33" s="16"/>
      <c r="AX33" s="16"/>
      <c r="AY33" s="13"/>
      <c r="AZ33" s="16"/>
      <c r="BA33" s="16"/>
      <c r="BB33" s="16"/>
      <c r="BC33" s="16"/>
      <c r="BD33" s="16"/>
      <c r="BE33" s="16"/>
      <c r="BF33" s="14"/>
      <c r="BH33" s="17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4"/>
      <c r="BU33" s="15"/>
      <c r="BV33" s="17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4"/>
      <c r="CI33" s="15"/>
      <c r="CJ33" s="14" t="s">
        <v>15</v>
      </c>
      <c r="CK33" s="13" t="s">
        <v>15</v>
      </c>
      <c r="CL33" s="13" t="s">
        <v>15</v>
      </c>
      <c r="CM33" s="13" t="s">
        <v>15</v>
      </c>
      <c r="CO33" s="14" t="s">
        <v>14</v>
      </c>
      <c r="CP33" s="13" t="s">
        <v>14</v>
      </c>
      <c r="CQ33" s="13" t="s">
        <v>14</v>
      </c>
      <c r="CR33" s="13" t="s">
        <v>13</v>
      </c>
      <c r="CW33" s="100"/>
      <c r="CX33" s="100"/>
      <c r="CY33" s="14" t="s">
        <v>12</v>
      </c>
      <c r="CZ33" s="14" t="s">
        <v>12</v>
      </c>
      <c r="DA33" s="14" t="s">
        <v>12</v>
      </c>
      <c r="DB33" s="14" t="s">
        <v>11</v>
      </c>
      <c r="DD33" s="14" t="s">
        <v>10</v>
      </c>
      <c r="DE33" s="13" t="s">
        <v>9</v>
      </c>
      <c r="DF33" s="13" t="s">
        <v>8</v>
      </c>
      <c r="DG33" s="13" t="s">
        <v>87</v>
      </c>
    </row>
    <row r="34" spans="3:111" ht="15.75" hidden="1" outlineLevel="1" thickBot="1" x14ac:dyDescent="0.3">
      <c r="C34" s="5" t="s">
        <v>6</v>
      </c>
      <c r="D34" s="134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242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245"/>
      <c r="AE34" s="126"/>
      <c r="AF34" s="59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9"/>
      <c r="AT34" s="11"/>
      <c r="AU34" s="11"/>
      <c r="AV34" s="11"/>
      <c r="AW34" s="11"/>
      <c r="AX34" s="11"/>
      <c r="AY34" s="11"/>
      <c r="AZ34" s="11">
        <v>107</v>
      </c>
      <c r="BA34" s="11">
        <v>57</v>
      </c>
      <c r="BB34" s="11">
        <v>53</v>
      </c>
      <c r="BC34" s="11">
        <v>80</v>
      </c>
      <c r="BD34" s="11">
        <v>82</v>
      </c>
      <c r="BE34" s="11">
        <v>63</v>
      </c>
      <c r="BF34" s="10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0">
        <v>831</v>
      </c>
      <c r="BV34" s="11">
        <v>111</v>
      </c>
      <c r="BW34" s="11">
        <v>97</v>
      </c>
      <c r="BX34" s="11">
        <v>77</v>
      </c>
      <c r="BY34" s="11">
        <v>87</v>
      </c>
      <c r="BZ34" s="11">
        <v>77</v>
      </c>
      <c r="CA34" s="11">
        <v>86</v>
      </c>
      <c r="CB34" s="11">
        <v>113</v>
      </c>
      <c r="CC34" s="11">
        <v>121</v>
      </c>
      <c r="CD34" s="11">
        <v>129</v>
      </c>
      <c r="CE34" s="11"/>
      <c r="CF34" s="11"/>
      <c r="CG34" s="11"/>
      <c r="CH34" s="10"/>
      <c r="CJ34" s="9"/>
      <c r="CK34" s="9"/>
      <c r="CL34" s="9"/>
      <c r="CM34" s="9"/>
      <c r="CO34" s="9"/>
      <c r="CP34" s="9"/>
      <c r="CQ34" s="9"/>
      <c r="CR34" s="9"/>
      <c r="CY34" s="9"/>
      <c r="CZ34" s="9"/>
      <c r="DA34" s="9"/>
      <c r="DB34" s="9"/>
      <c r="DD34" s="9"/>
      <c r="DE34" s="9"/>
      <c r="DF34" s="9"/>
      <c r="DG34" s="9"/>
    </row>
    <row r="35" spans="3:111" ht="15.75" hidden="1" outlineLevel="1" thickBot="1" x14ac:dyDescent="0.3">
      <c r="C35" s="5" t="s">
        <v>5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243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246"/>
      <c r="AE35" s="126"/>
      <c r="AF35" s="53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6"/>
      <c r="AT35" s="8"/>
      <c r="AU35" s="8"/>
      <c r="AV35" s="8"/>
      <c r="AW35" s="8"/>
      <c r="AX35" s="8"/>
      <c r="AY35" s="8"/>
      <c r="AZ35" s="8">
        <v>68</v>
      </c>
      <c r="BA35" s="8">
        <v>86</v>
      </c>
      <c r="BB35" s="8">
        <v>53</v>
      </c>
      <c r="BC35" s="8">
        <v>50</v>
      </c>
      <c r="BD35" s="8">
        <v>57</v>
      </c>
      <c r="BE35" s="8">
        <v>39</v>
      </c>
      <c r="BF35" s="7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7">
        <v>1554</v>
      </c>
      <c r="BV35" s="8">
        <v>127</v>
      </c>
      <c r="BW35" s="8">
        <v>143</v>
      </c>
      <c r="BX35" s="8">
        <v>144</v>
      </c>
      <c r="BY35" s="8">
        <v>149</v>
      </c>
      <c r="BZ35" s="8">
        <v>132</v>
      </c>
      <c r="CA35" s="8">
        <v>145</v>
      </c>
      <c r="CB35" s="8">
        <v>172</v>
      </c>
      <c r="CC35" s="8">
        <v>166</v>
      </c>
      <c r="CD35" s="8">
        <v>144</v>
      </c>
      <c r="CE35" s="8"/>
      <c r="CF35" s="8"/>
      <c r="CG35" s="8"/>
      <c r="CH35" s="7"/>
      <c r="CJ35" s="6"/>
      <c r="CK35" s="6"/>
      <c r="CL35" s="6"/>
      <c r="CM35" s="6"/>
      <c r="CO35" s="6"/>
      <c r="CP35" s="6"/>
      <c r="CQ35" s="6"/>
      <c r="CR35" s="6"/>
      <c r="CY35" s="6"/>
      <c r="CZ35" s="6"/>
      <c r="DA35" s="6"/>
      <c r="DB35" s="6"/>
      <c r="DD35" s="6"/>
      <c r="DE35" s="6"/>
      <c r="DF35" s="6"/>
      <c r="DG35" s="6"/>
    </row>
    <row r="36" spans="3:111" ht="15.75" hidden="1" outlineLevel="1" thickBot="1" x14ac:dyDescent="0.3">
      <c r="C36" s="5" t="s">
        <v>4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243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246"/>
      <c r="AE36" s="126"/>
      <c r="AF36" s="53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6"/>
      <c r="AT36" s="8"/>
      <c r="AU36" s="8"/>
      <c r="AV36" s="8"/>
      <c r="AW36" s="8"/>
      <c r="AX36" s="8"/>
      <c r="AY36" s="8"/>
      <c r="AZ36" s="8">
        <v>143</v>
      </c>
      <c r="BA36" s="8">
        <v>124</v>
      </c>
      <c r="BB36" s="8">
        <v>117</v>
      </c>
      <c r="BC36" s="8">
        <v>127</v>
      </c>
      <c r="BD36" s="8">
        <v>130</v>
      </c>
      <c r="BE36" s="8">
        <v>120</v>
      </c>
      <c r="BF36" s="7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7">
        <v>2148</v>
      </c>
      <c r="BV36" s="8">
        <v>156</v>
      </c>
      <c r="BW36" s="8">
        <v>190</v>
      </c>
      <c r="BX36" s="8">
        <v>165</v>
      </c>
      <c r="BY36" s="8">
        <v>176</v>
      </c>
      <c r="BZ36" s="8">
        <v>187</v>
      </c>
      <c r="CA36" s="8">
        <v>176</v>
      </c>
      <c r="CB36" s="8">
        <v>164</v>
      </c>
      <c r="CC36" s="8">
        <v>188</v>
      </c>
      <c r="CD36" s="8">
        <v>206</v>
      </c>
      <c r="CE36" s="8"/>
      <c r="CF36" s="8"/>
      <c r="CG36" s="8"/>
      <c r="CH36" s="7"/>
      <c r="CJ36" s="6"/>
      <c r="CK36" s="6"/>
      <c r="CL36" s="6"/>
      <c r="CM36" s="6"/>
      <c r="CO36" s="6"/>
      <c r="CP36" s="6"/>
      <c r="CQ36" s="6"/>
      <c r="CR36" s="6"/>
      <c r="CY36" s="6"/>
      <c r="CZ36" s="6"/>
      <c r="DA36" s="6"/>
      <c r="DB36" s="6"/>
      <c r="DD36" s="6"/>
      <c r="DE36" s="6"/>
      <c r="DF36" s="6"/>
      <c r="DG36" s="6"/>
    </row>
    <row r="37" spans="3:111" ht="15.75" hidden="1" outlineLevel="1" thickBot="1" x14ac:dyDescent="0.3">
      <c r="C37" s="5" t="s">
        <v>3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243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246"/>
      <c r="AE37" s="126"/>
      <c r="AF37" s="53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6"/>
      <c r="AT37" s="8"/>
      <c r="AU37" s="8"/>
      <c r="AV37" s="8"/>
      <c r="AW37" s="8"/>
      <c r="AX37" s="8"/>
      <c r="AY37" s="8"/>
      <c r="AZ37" s="8">
        <v>35</v>
      </c>
      <c r="BA37" s="8">
        <v>53</v>
      </c>
      <c r="BB37" s="8">
        <v>45</v>
      </c>
      <c r="BC37" s="8">
        <v>39</v>
      </c>
      <c r="BD37" s="8">
        <v>52</v>
      </c>
      <c r="BE37" s="8">
        <v>28</v>
      </c>
      <c r="BF37" s="7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7">
        <v>528</v>
      </c>
      <c r="BV37" s="8">
        <v>61</v>
      </c>
      <c r="BW37" s="8">
        <v>57</v>
      </c>
      <c r="BX37" s="8">
        <v>44</v>
      </c>
      <c r="BY37" s="8">
        <v>47</v>
      </c>
      <c r="BZ37" s="8">
        <v>31</v>
      </c>
      <c r="CA37" s="8">
        <v>45</v>
      </c>
      <c r="CB37" s="8">
        <v>48</v>
      </c>
      <c r="CC37" s="8">
        <v>32</v>
      </c>
      <c r="CD37" s="8">
        <v>34</v>
      </c>
      <c r="CE37" s="8"/>
      <c r="CF37" s="8"/>
      <c r="CG37" s="8"/>
      <c r="CH37" s="7"/>
      <c r="CJ37" s="6"/>
      <c r="CK37" s="6"/>
      <c r="CL37" s="6"/>
      <c r="CM37" s="6"/>
      <c r="CO37" s="6"/>
      <c r="CP37" s="6"/>
      <c r="CQ37" s="6"/>
      <c r="CR37" s="6"/>
      <c r="CY37" s="6"/>
      <c r="CZ37" s="6"/>
      <c r="DA37" s="6"/>
      <c r="DB37" s="6"/>
      <c r="DD37" s="6"/>
      <c r="DE37" s="6"/>
      <c r="DF37" s="6"/>
      <c r="DG37" s="6"/>
    </row>
    <row r="38" spans="3:111" ht="15.75" hidden="1" outlineLevel="1" thickBot="1" x14ac:dyDescent="0.3">
      <c r="C38" s="5" t="s">
        <v>2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243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246"/>
      <c r="AE38" s="126"/>
      <c r="AF38" s="53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6"/>
      <c r="AT38" s="8"/>
      <c r="AU38" s="8"/>
      <c r="AV38" s="8"/>
      <c r="AW38" s="8"/>
      <c r="AX38" s="8"/>
      <c r="AY38" s="8"/>
      <c r="AZ38" s="8">
        <v>83</v>
      </c>
      <c r="BA38" s="8">
        <v>77</v>
      </c>
      <c r="BB38" s="8">
        <v>105</v>
      </c>
      <c r="BC38" s="8">
        <v>80</v>
      </c>
      <c r="BD38" s="8">
        <v>93</v>
      </c>
      <c r="BE38" s="8">
        <v>65</v>
      </c>
      <c r="BF38" s="7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7">
        <v>1200</v>
      </c>
      <c r="BV38" s="8">
        <v>99</v>
      </c>
      <c r="BW38" s="8">
        <v>100</v>
      </c>
      <c r="BX38" s="8">
        <v>93</v>
      </c>
      <c r="BY38" s="8">
        <v>97</v>
      </c>
      <c r="BZ38" s="8">
        <v>117</v>
      </c>
      <c r="CA38" s="8">
        <v>96</v>
      </c>
      <c r="CB38" s="8">
        <v>112</v>
      </c>
      <c r="CC38" s="8">
        <v>108</v>
      </c>
      <c r="CD38" s="8">
        <v>79</v>
      </c>
      <c r="CE38" s="8"/>
      <c r="CF38" s="8"/>
      <c r="CG38" s="8"/>
      <c r="CH38" s="7"/>
      <c r="CJ38" s="6"/>
      <c r="CK38" s="6"/>
      <c r="CL38" s="6"/>
      <c r="CM38" s="6"/>
      <c r="CO38" s="6"/>
      <c r="CP38" s="6"/>
      <c r="CQ38" s="6"/>
      <c r="CR38" s="6"/>
      <c r="CY38" s="6"/>
      <c r="CZ38" s="6"/>
      <c r="DA38" s="6"/>
      <c r="DB38" s="6"/>
      <c r="DD38" s="6"/>
      <c r="DE38" s="6"/>
      <c r="DF38" s="6"/>
      <c r="DG38" s="6"/>
    </row>
    <row r="39" spans="3:111" ht="15.75" hidden="1" outlineLevel="1" thickBot="1" x14ac:dyDescent="0.3">
      <c r="C39" s="5" t="s">
        <v>1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243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246"/>
      <c r="AE39" s="126"/>
      <c r="AF39" s="53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6"/>
      <c r="AT39" s="8"/>
      <c r="AU39" s="8"/>
      <c r="AV39" s="8"/>
      <c r="AW39" s="8"/>
      <c r="AX39" s="8"/>
      <c r="AY39" s="8"/>
      <c r="AZ39" s="8">
        <v>8</v>
      </c>
      <c r="BA39" s="8">
        <v>3</v>
      </c>
      <c r="BB39" s="8">
        <v>7</v>
      </c>
      <c r="BC39" s="8">
        <v>5</v>
      </c>
      <c r="BD39" s="8">
        <v>5</v>
      </c>
      <c r="BE39" s="8">
        <v>10</v>
      </c>
      <c r="BF39" s="7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7">
        <v>72</v>
      </c>
      <c r="BV39" s="8">
        <v>9</v>
      </c>
      <c r="BW39" s="8">
        <v>6</v>
      </c>
      <c r="BX39" s="8">
        <v>2</v>
      </c>
      <c r="BY39" s="8">
        <v>6</v>
      </c>
      <c r="BZ39" s="8">
        <v>7</v>
      </c>
      <c r="CA39" s="8">
        <v>6</v>
      </c>
      <c r="CB39" s="8">
        <v>6</v>
      </c>
      <c r="CC39" s="8">
        <v>9</v>
      </c>
      <c r="CD39" s="8">
        <v>5</v>
      </c>
      <c r="CE39" s="8"/>
      <c r="CF39" s="8"/>
      <c r="CG39" s="8"/>
      <c r="CH39" s="7"/>
      <c r="CJ39" s="6"/>
      <c r="CK39" s="6"/>
      <c r="CL39" s="6"/>
      <c r="CM39" s="6"/>
      <c r="CO39" s="6"/>
      <c r="CP39" s="6"/>
      <c r="CQ39" s="6"/>
      <c r="CR39" s="6"/>
      <c r="CY39" s="6"/>
      <c r="CZ39" s="6"/>
      <c r="DA39" s="6"/>
      <c r="DB39" s="6"/>
      <c r="DD39" s="6"/>
      <c r="DE39" s="6"/>
      <c r="DF39" s="6"/>
      <c r="DG39" s="6"/>
    </row>
    <row r="40" spans="3:111" ht="15.75" hidden="1" outlineLevel="1" thickBot="1" x14ac:dyDescent="0.3">
      <c r="C40" s="5" t="s">
        <v>0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244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247"/>
      <c r="AE40" s="126"/>
      <c r="AF40" s="47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2"/>
      <c r="AT40" s="4"/>
      <c r="AU40" s="4"/>
      <c r="AV40" s="4"/>
      <c r="AW40" s="4"/>
      <c r="AX40" s="4"/>
      <c r="AY40" s="4"/>
      <c r="AZ40" s="4">
        <v>2988</v>
      </c>
      <c r="BA40" s="4">
        <v>3088</v>
      </c>
      <c r="BB40" s="4">
        <v>2841</v>
      </c>
      <c r="BC40" s="4">
        <v>2988</v>
      </c>
      <c r="BD40" s="4">
        <v>2710</v>
      </c>
      <c r="BE40" s="4">
        <v>2074</v>
      </c>
      <c r="BF40" s="3"/>
      <c r="BH40" s="4"/>
      <c r="BI40" s="4">
        <v>2192</v>
      </c>
      <c r="BJ40" s="4">
        <v>2234</v>
      </c>
      <c r="BK40" s="4">
        <v>2247</v>
      </c>
      <c r="BL40" s="4">
        <v>2221</v>
      </c>
      <c r="BM40" s="4">
        <v>2047</v>
      </c>
      <c r="BN40" s="4">
        <v>2988</v>
      </c>
      <c r="BO40" s="4">
        <v>3088</v>
      </c>
      <c r="BP40" s="4">
        <v>2841</v>
      </c>
      <c r="BQ40" s="4">
        <v>2988</v>
      </c>
      <c r="BR40" s="4">
        <v>2710</v>
      </c>
      <c r="BS40" s="4">
        <v>2074</v>
      </c>
      <c r="BT40" s="3">
        <v>27630</v>
      </c>
      <c r="BV40" s="4">
        <v>2051</v>
      </c>
      <c r="BW40" s="4">
        <v>2192</v>
      </c>
      <c r="BX40" s="4">
        <v>2234</v>
      </c>
      <c r="BY40" s="4">
        <v>2247</v>
      </c>
      <c r="BZ40" s="4">
        <v>2221</v>
      </c>
      <c r="CA40" s="4">
        <v>2047</v>
      </c>
      <c r="CB40" s="4">
        <v>1905</v>
      </c>
      <c r="CC40" s="4">
        <v>1998</v>
      </c>
      <c r="CD40" s="4">
        <v>1789</v>
      </c>
      <c r="CE40" s="4"/>
      <c r="CF40" s="4"/>
      <c r="CG40" s="4"/>
      <c r="CH40" s="3"/>
      <c r="CJ40" s="2"/>
      <c r="CK40" s="2"/>
      <c r="CL40" s="2"/>
      <c r="CM40" s="2"/>
      <c r="CO40" s="2"/>
      <c r="CP40" s="2"/>
      <c r="CQ40" s="2"/>
      <c r="CR40" s="2"/>
      <c r="CY40" s="2"/>
      <c r="CZ40" s="2"/>
      <c r="DA40" s="2"/>
      <c r="DB40" s="2"/>
      <c r="DD40" s="2"/>
      <c r="DE40" s="2"/>
      <c r="DF40" s="2"/>
      <c r="DG40" s="2"/>
    </row>
    <row r="41" spans="3:111" collapsed="1" x14ac:dyDescent="0.25">
      <c r="BO41"/>
      <c r="BP41"/>
      <c r="BQ41"/>
      <c r="BR41"/>
      <c r="BS41"/>
      <c r="BT41"/>
    </row>
    <row r="42" spans="3:111" x14ac:dyDescent="0.25">
      <c r="D42" s="169"/>
      <c r="P42" s="169"/>
      <c r="BO42"/>
      <c r="BP42"/>
      <c r="BQ42"/>
      <c r="BR42"/>
      <c r="BS42"/>
      <c r="BT42"/>
    </row>
    <row r="43" spans="3:111" x14ac:dyDescent="0.25"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</row>
  </sheetData>
  <mergeCells count="7">
    <mergeCell ref="B10:B11"/>
    <mergeCell ref="CU28:CV28"/>
    <mergeCell ref="B29:C29"/>
    <mergeCell ref="B28:C28"/>
    <mergeCell ref="B14:C14"/>
    <mergeCell ref="CU29:CV29"/>
    <mergeCell ref="CU14:CV14"/>
  </mergeCells>
  <pageMargins left="0.7" right="0.7" top="0.75" bottom="0.75" header="0.3" footer="0.3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workbookViewId="0">
      <selection activeCell="C18" sqref="C18"/>
    </sheetView>
  </sheetViews>
  <sheetFormatPr defaultRowHeight="15" x14ac:dyDescent="0.25"/>
  <cols>
    <col min="2" max="2" width="11.42578125" bestFit="1" customWidth="1"/>
    <col min="3" max="3" width="67.85546875" bestFit="1" customWidth="1"/>
    <col min="4" max="4" width="59" bestFit="1" customWidth="1"/>
  </cols>
  <sheetData>
    <row r="2" spans="2:4" x14ac:dyDescent="0.25">
      <c r="C2" s="157" t="s">
        <v>59</v>
      </c>
      <c r="D2" s="157" t="s">
        <v>60</v>
      </c>
    </row>
    <row r="3" spans="2:4" x14ac:dyDescent="0.25">
      <c r="B3" s="137" t="s">
        <v>52</v>
      </c>
      <c r="C3" s="155" t="s">
        <v>69</v>
      </c>
      <c r="D3" s="155" t="s">
        <v>61</v>
      </c>
    </row>
    <row r="4" spans="2:4" ht="15.75" thickBot="1" x14ac:dyDescent="0.3">
      <c r="B4" s="152" t="s">
        <v>55</v>
      </c>
      <c r="C4" s="155" t="s">
        <v>69</v>
      </c>
      <c r="D4" s="155" t="s">
        <v>61</v>
      </c>
    </row>
    <row r="5" spans="2:4" ht="15.75" thickBot="1" x14ac:dyDescent="0.3">
      <c r="B5" s="153" t="s">
        <v>19</v>
      </c>
      <c r="C5" s="155" t="s">
        <v>63</v>
      </c>
      <c r="D5" s="155" t="s">
        <v>70</v>
      </c>
    </row>
    <row r="6" spans="2:4" ht="15.75" thickBot="1" x14ac:dyDescent="0.3">
      <c r="B6" s="31" t="s">
        <v>18</v>
      </c>
      <c r="C6" s="155" t="s">
        <v>62</v>
      </c>
      <c r="D6" s="155" t="s">
        <v>64</v>
      </c>
    </row>
    <row r="7" spans="2:4" ht="60" x14ac:dyDescent="0.25">
      <c r="B7" s="154" t="s">
        <v>7</v>
      </c>
      <c r="C7" s="156" t="s">
        <v>67</v>
      </c>
      <c r="D7" s="155" t="s">
        <v>68</v>
      </c>
    </row>
    <row r="8" spans="2:4" ht="15.75" thickBot="1" x14ac:dyDescent="0.3">
      <c r="B8" s="23" t="s">
        <v>57</v>
      </c>
      <c r="C8" s="155" t="s">
        <v>65</v>
      </c>
      <c r="D8" s="161" t="s">
        <v>66</v>
      </c>
    </row>
    <row r="9" spans="2:4" ht="15.75" thickBot="1" x14ac:dyDescent="0.3">
      <c r="D9" s="159" t="s">
        <v>71</v>
      </c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Act_Plan_22_23</vt:lpstr>
      <vt:lpstr>22_23 IS profiles</vt:lpstr>
      <vt:lpstr>AP_2223 with GJNH Radiology</vt:lpstr>
      <vt:lpstr>Comparison</vt:lpstr>
      <vt:lpstr>Sources</vt:lpstr>
    </vt:vector>
  </TitlesOfParts>
  <Company>GJNH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Mackie (NHS GOLDEN JUBILEE)</dc:creator>
  <cp:lastModifiedBy>Denise Crossan</cp:lastModifiedBy>
  <dcterms:created xsi:type="dcterms:W3CDTF">2022-01-25T14:08:02Z</dcterms:created>
  <dcterms:modified xsi:type="dcterms:W3CDTF">2022-03-25T15:37:55Z</dcterms:modified>
</cp:coreProperties>
</file>